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-735" yWindow="60" windowWidth="15600" windowHeight="7935" tabRatio="872" activeTab="19"/>
  </bookViews>
  <sheets>
    <sheet name="Datainfo" sheetId="44" r:id="rId1"/>
    <sheet name="Duty" sheetId="42" r:id="rId2"/>
    <sheet name="Task" sheetId="43" r:id="rId3"/>
    <sheet name="A1" sheetId="5" r:id="rId4"/>
    <sheet name="A2 " sheetId="71" r:id="rId5"/>
    <sheet name="B1" sheetId="47" r:id="rId6"/>
    <sheet name="B2" sheetId="48" r:id="rId7"/>
    <sheet name="B3" sheetId="70" r:id="rId8"/>
    <sheet name="C1" sheetId="51" r:id="rId9"/>
    <sheet name="C2" sheetId="52" r:id="rId10"/>
    <sheet name="C3" sheetId="53" r:id="rId11"/>
    <sheet name="D1" sheetId="58" r:id="rId12"/>
    <sheet name="D2" sheetId="59" r:id="rId13"/>
    <sheet name="IDF" sheetId="62" r:id="rId14"/>
    <sheet name="Level" sheetId="63" r:id="rId15"/>
    <sheet name="for_CS-A" sheetId="64" r:id="rId16"/>
    <sheet name="for_CS-B" sheetId="72" r:id="rId17"/>
    <sheet name="for_CS-C" sheetId="73" r:id="rId18"/>
    <sheet name="for_CS-D" sheetId="74" r:id="rId19"/>
    <sheet name="frm_task_analysis" sheetId="4" r:id="rId20"/>
    <sheet name="frm-a1" sheetId="65" r:id="rId21"/>
  </sheets>
  <definedNames>
    <definedName name="analyst1">Datainfo!$B$6</definedName>
    <definedName name="analyst10">Datainfo!$B$15</definedName>
    <definedName name="analyst2">Datainfo!$B$7</definedName>
    <definedName name="analyst3">Datainfo!$B$8</definedName>
    <definedName name="analyst4">Datainfo!$B$9</definedName>
    <definedName name="analyst5">Datainfo!$B$10</definedName>
    <definedName name="analyst6">Datainfo!$B$11</definedName>
    <definedName name="analyst7">Datainfo!$B$12</definedName>
    <definedName name="analyst8">Datainfo!$B$13</definedName>
    <definedName name="analyst9">Datainfo!$B$14</definedName>
    <definedName name="approvers">Datainfo!$B$17</definedName>
    <definedName name="company_name">Datainfo!$B$5</definedName>
    <definedName name="date_analy">Datainfo!$B$18</definedName>
    <definedName name="department">Datainfo!$B$4</definedName>
    <definedName name="duty_A">Duty!$B$10</definedName>
    <definedName name="duty_B">Duty!$B$13</definedName>
    <definedName name="duty_C">Duty!$B$16</definedName>
    <definedName name="duty_D">Duty!$B$19</definedName>
    <definedName name="duty_E">Duty!$I$10</definedName>
    <definedName name="duty_F">Duty!$I$13</definedName>
    <definedName name="position">Datainfo!$B$3</definedName>
    <definedName name="review">Datainfo!$B$16</definedName>
    <definedName name="taskA1">Task!$F$7</definedName>
    <definedName name="taskA10">Task!$J$13</definedName>
    <definedName name="taskA11">Task!$N$13</definedName>
    <definedName name="taskA12">Task!$R$13</definedName>
    <definedName name="taskA2">Task!$J$7</definedName>
    <definedName name="taskA3">Task!$N$7</definedName>
    <definedName name="taskA4">Task!$R$7</definedName>
    <definedName name="taskA5">Task!$F$10</definedName>
    <definedName name="taskA6">Task!$J$10</definedName>
    <definedName name="taskA7">Task!$N$10</definedName>
    <definedName name="taskA8">Task!$R$10</definedName>
    <definedName name="taskA9">Task!$F$13</definedName>
    <definedName name="taskB1">Task!$F$16</definedName>
    <definedName name="taskB2">Task!$J$16</definedName>
    <definedName name="taskB3">Task!$N$16</definedName>
    <definedName name="taskB4">Task!$R$16</definedName>
    <definedName name="taskB5">Task!$F$19</definedName>
    <definedName name="taskB6">Task!$J$19</definedName>
    <definedName name="taskB7">Task!$N$19</definedName>
    <definedName name="taskB8">Task!$R$19</definedName>
    <definedName name="taskC1">Task!$F$27</definedName>
    <definedName name="taskC2">Task!$J$27</definedName>
    <definedName name="taskC3">Task!$N$27</definedName>
    <definedName name="taskC4">Task!$R$27</definedName>
    <definedName name="taskC5">Task!$F$30</definedName>
    <definedName name="taskC6">Task!$J$30</definedName>
    <definedName name="taskC7">Task!$N$30</definedName>
    <definedName name="taskC8">Task!$R$30</definedName>
    <definedName name="taskD1">Task!$F$36</definedName>
    <definedName name="taskD10">Task!$J$42</definedName>
    <definedName name="taskD11">Task!$N$42</definedName>
    <definedName name="taskD12">Task!$R$42</definedName>
    <definedName name="taskD2">Task!$J$36</definedName>
    <definedName name="taskD3">Task!$N$36</definedName>
    <definedName name="taskD4">Task!$R$36</definedName>
    <definedName name="taskD5">Task!$F$39</definedName>
    <definedName name="taskD6">Task!$J$39</definedName>
    <definedName name="taskD7">Task!$N$39</definedName>
    <definedName name="taskD8">Task!$R$39</definedName>
    <definedName name="taskD9">Task!$F$42</definedName>
  </definedNames>
  <calcPr calcId="145621"/>
</workbook>
</file>

<file path=xl/calcChain.xml><?xml version="1.0" encoding="utf-8"?>
<calcChain xmlns="http://schemas.openxmlformats.org/spreadsheetml/2006/main">
  <c r="D48" i="62" l="1"/>
  <c r="C48" i="62"/>
  <c r="A47" i="62"/>
  <c r="A46" i="62"/>
  <c r="A45" i="62"/>
  <c r="A44" i="62"/>
  <c r="A43" i="62"/>
  <c r="A42" i="62"/>
  <c r="A41" i="62"/>
  <c r="A40" i="62"/>
  <c r="A39" i="62"/>
  <c r="A38" i="62"/>
  <c r="A37" i="62"/>
  <c r="A36" i="62"/>
  <c r="A35" i="62"/>
  <c r="A34" i="62"/>
  <c r="A8" i="62"/>
  <c r="C4" i="52"/>
  <c r="F7" i="63"/>
  <c r="A21" i="63"/>
  <c r="A20" i="63"/>
  <c r="A14" i="63"/>
  <c r="C21" i="73"/>
  <c r="C19" i="73"/>
  <c r="C20" i="73"/>
  <c r="C18" i="73"/>
  <c r="C13" i="74"/>
  <c r="C14" i="74"/>
  <c r="C15" i="74"/>
  <c r="C16" i="74"/>
  <c r="C12" i="74"/>
  <c r="C7" i="74"/>
  <c r="C8" i="74"/>
  <c r="C9" i="74"/>
  <c r="C10" i="74"/>
  <c r="C11" i="74"/>
  <c r="C6" i="74"/>
  <c r="B12" i="74"/>
  <c r="B6" i="74"/>
  <c r="B5" i="74"/>
  <c r="A2" i="74"/>
  <c r="B18" i="73"/>
  <c r="C15" i="73"/>
  <c r="C16" i="73"/>
  <c r="C14" i="73"/>
  <c r="B14" i="73"/>
  <c r="C13" i="73"/>
  <c r="C11" i="73"/>
  <c r="C12" i="73"/>
  <c r="C10" i="73"/>
  <c r="C7" i="73"/>
  <c r="C8" i="73"/>
  <c r="C9" i="73"/>
  <c r="C6" i="73"/>
  <c r="B6" i="73"/>
  <c r="A2" i="73"/>
  <c r="C13" i="72"/>
  <c r="B13" i="72"/>
  <c r="C11" i="72"/>
  <c r="B11" i="72"/>
  <c r="C7" i="72"/>
  <c r="C8" i="72"/>
  <c r="C9" i="72"/>
  <c r="C6" i="72"/>
  <c r="B6" i="72"/>
  <c r="A2" i="72"/>
  <c r="C14" i="64"/>
  <c r="C15" i="64"/>
  <c r="C16" i="64"/>
  <c r="C17" i="64"/>
  <c r="C18" i="64"/>
  <c r="C19" i="64"/>
  <c r="C20" i="64"/>
  <c r="C13" i="64"/>
  <c r="C11" i="64"/>
  <c r="C7" i="64"/>
  <c r="C8" i="64"/>
  <c r="C9" i="64"/>
  <c r="C10" i="64"/>
  <c r="C6" i="64"/>
  <c r="E6" i="71"/>
  <c r="E6" i="5"/>
  <c r="B27" i="43"/>
  <c r="B5" i="73" s="1"/>
  <c r="AA9" i="62"/>
  <c r="AA21" i="62"/>
  <c r="AA20" i="62"/>
  <c r="AA18" i="62"/>
  <c r="AA17" i="62"/>
  <c r="AA16" i="62"/>
  <c r="AA14" i="62"/>
  <c r="AA13" i="62"/>
  <c r="AA12" i="62"/>
  <c r="AA10" i="62"/>
  <c r="B29" i="71"/>
  <c r="G28" i="71"/>
  <c r="F28" i="71"/>
  <c r="B28" i="71"/>
  <c r="B27" i="71"/>
  <c r="B26" i="71"/>
  <c r="B6" i="71"/>
  <c r="F4" i="71"/>
  <c r="C4" i="71"/>
  <c r="F3" i="71"/>
  <c r="C3" i="71"/>
  <c r="B20" i="70"/>
  <c r="G19" i="70"/>
  <c r="F19" i="70"/>
  <c r="B19" i="70"/>
  <c r="B18" i="70"/>
  <c r="B17" i="70"/>
  <c r="B6" i="70"/>
  <c r="F4" i="70"/>
  <c r="C4" i="70"/>
  <c r="F3" i="70"/>
  <c r="C3" i="70"/>
  <c r="B7" i="43"/>
  <c r="A17" i="62"/>
  <c r="A18" i="62"/>
  <c r="A19" i="62"/>
  <c r="A20" i="62"/>
  <c r="A21" i="62"/>
  <c r="B29" i="65"/>
  <c r="G28" i="65"/>
  <c r="F28" i="65"/>
  <c r="B28" i="65"/>
  <c r="B27" i="65"/>
  <c r="B26" i="65"/>
  <c r="F4" i="65"/>
  <c r="AA7" i="62" l="1"/>
  <c r="AB12" i="62" s="1"/>
  <c r="B6" i="5"/>
  <c r="AB17" i="62" l="1"/>
  <c r="AB16" i="62"/>
  <c r="AE16" i="62" s="1"/>
  <c r="AB9" i="62"/>
  <c r="AD9" i="62" s="1"/>
  <c r="AB14" i="62"/>
  <c r="AE14" i="62" s="1"/>
  <c r="AB21" i="62"/>
  <c r="AE21" i="62" s="1"/>
  <c r="AB18" i="62"/>
  <c r="AE18" i="62" s="1"/>
  <c r="AB13" i="62"/>
  <c r="AE13" i="62" s="1"/>
  <c r="AB10" i="62"/>
  <c r="AE10" i="62" s="1"/>
  <c r="AB20" i="62"/>
  <c r="AE20" i="62" s="1"/>
  <c r="AE9" i="62"/>
  <c r="AC9" i="62"/>
  <c r="AD20" i="62"/>
  <c r="AE12" i="62"/>
  <c r="AD12" i="62"/>
  <c r="AC12" i="62"/>
  <c r="AD16" i="62"/>
  <c r="AC13" i="62"/>
  <c r="AD10" i="62"/>
  <c r="AE17" i="62"/>
  <c r="AD17" i="62"/>
  <c r="AC17" i="62"/>
  <c r="AD14" i="62"/>
  <c r="B6" i="51"/>
  <c r="B6" i="52"/>
  <c r="B6" i="53"/>
  <c r="B6" i="59"/>
  <c r="B6" i="58"/>
  <c r="AD13" i="62" l="1"/>
  <c r="AC21" i="62"/>
  <c r="AD21" i="62"/>
  <c r="AD18" i="62"/>
  <c r="AC14" i="62"/>
  <c r="AC10" i="62"/>
  <c r="AC16" i="62"/>
  <c r="AC18" i="62"/>
  <c r="AC20" i="62"/>
  <c r="B13" i="64"/>
  <c r="B6" i="64"/>
  <c r="B5" i="64"/>
  <c r="A2" i="64"/>
  <c r="A18" i="63"/>
  <c r="A17" i="63"/>
  <c r="A16" i="63"/>
  <c r="A15" i="63"/>
  <c r="A13" i="63"/>
  <c r="A12" i="63"/>
  <c r="A11" i="63"/>
  <c r="A10" i="63"/>
  <c r="A9" i="63"/>
  <c r="A8" i="63"/>
  <c r="E7" i="63"/>
  <c r="D7" i="63"/>
  <c r="C7" i="63"/>
  <c r="B7" i="63"/>
  <c r="A2" i="63"/>
  <c r="A16" i="62" l="1"/>
  <c r="A15" i="62"/>
  <c r="A14" i="62"/>
  <c r="A13" i="62"/>
  <c r="A12" i="62"/>
  <c r="A11" i="62"/>
  <c r="A10" i="62"/>
  <c r="A9" i="62"/>
  <c r="A2" i="62"/>
  <c r="E6" i="59"/>
  <c r="B20" i="59"/>
  <c r="G19" i="59"/>
  <c r="F19" i="59"/>
  <c r="B19" i="59"/>
  <c r="B18" i="59"/>
  <c r="B17" i="59"/>
  <c r="F4" i="59"/>
  <c r="C4" i="59"/>
  <c r="F3" i="59"/>
  <c r="C3" i="59"/>
  <c r="E6" i="58"/>
  <c r="B20" i="58"/>
  <c r="G19" i="58"/>
  <c r="F19" i="58"/>
  <c r="B19" i="58"/>
  <c r="B18" i="58"/>
  <c r="B17" i="58"/>
  <c r="F4" i="58"/>
  <c r="C4" i="58"/>
  <c r="F3" i="58"/>
  <c r="C3" i="58"/>
  <c r="E6" i="53"/>
  <c r="B19" i="53"/>
  <c r="G18" i="53"/>
  <c r="F18" i="53"/>
  <c r="B18" i="53"/>
  <c r="B17" i="53"/>
  <c r="B16" i="53"/>
  <c r="F4" i="53"/>
  <c r="C4" i="53"/>
  <c r="F3" i="53"/>
  <c r="C3" i="53"/>
  <c r="E6" i="52"/>
  <c r="B20" i="52"/>
  <c r="G19" i="52"/>
  <c r="F19" i="52"/>
  <c r="B19" i="52"/>
  <c r="B18" i="52"/>
  <c r="B17" i="52"/>
  <c r="F4" i="52"/>
  <c r="F3" i="52"/>
  <c r="C3" i="52"/>
  <c r="E6" i="51"/>
  <c r="B20" i="51"/>
  <c r="G19" i="51"/>
  <c r="F19" i="51"/>
  <c r="B19" i="51"/>
  <c r="B18" i="51"/>
  <c r="B17" i="51"/>
  <c r="F4" i="51"/>
  <c r="C4" i="51"/>
  <c r="F3" i="51"/>
  <c r="C3" i="51"/>
  <c r="E6" i="48"/>
  <c r="B20" i="48"/>
  <c r="G19" i="48"/>
  <c r="F19" i="48"/>
  <c r="B19" i="48"/>
  <c r="B18" i="48"/>
  <c r="B17" i="48"/>
  <c r="B6" i="48"/>
  <c r="F4" i="48"/>
  <c r="C4" i="48"/>
  <c r="F3" i="48"/>
  <c r="C3" i="48"/>
  <c r="E6" i="47"/>
  <c r="B6" i="47"/>
  <c r="B20" i="47"/>
  <c r="G19" i="47"/>
  <c r="F19" i="47"/>
  <c r="B19" i="47"/>
  <c r="B18" i="47"/>
  <c r="B17" i="47"/>
  <c r="F4" i="47"/>
  <c r="C4" i="47"/>
  <c r="F3" i="47"/>
  <c r="C84" i="43"/>
  <c r="C83" i="43"/>
  <c r="C85" i="43"/>
  <c r="C86" i="43"/>
  <c r="C82" i="43"/>
  <c r="C81" i="43"/>
  <c r="N23" i="42"/>
  <c r="M23" i="42"/>
  <c r="L23" i="42"/>
  <c r="K23" i="42"/>
  <c r="J23" i="42"/>
  <c r="I23" i="42"/>
  <c r="D25" i="42"/>
  <c r="C25" i="42"/>
  <c r="B25" i="42"/>
  <c r="D24" i="42"/>
  <c r="C24" i="42"/>
  <c r="B24" i="42"/>
  <c r="D23" i="42"/>
  <c r="C23" i="42"/>
  <c r="B23" i="42"/>
  <c r="D22" i="42"/>
  <c r="C22" i="42"/>
  <c r="B22" i="42"/>
  <c r="A6" i="42"/>
  <c r="F4" i="5"/>
  <c r="O3" i="43"/>
  <c r="L3" i="42"/>
  <c r="G28" i="5"/>
  <c r="F28" i="5"/>
  <c r="B26" i="5"/>
  <c r="B29" i="5"/>
  <c r="B28" i="5"/>
  <c r="B27" i="5"/>
  <c r="F3" i="5"/>
  <c r="C4" i="5"/>
  <c r="C3" i="5"/>
  <c r="O2" i="43"/>
  <c r="D3" i="43"/>
  <c r="D2" i="43"/>
  <c r="J2" i="42"/>
  <c r="C3" i="42"/>
  <c r="C2" i="42"/>
  <c r="B54" i="43"/>
  <c r="B36" i="43"/>
  <c r="A19" i="63" s="1"/>
  <c r="B16" i="43"/>
  <c r="B5" i="72" s="1"/>
  <c r="AB7" i="62" l="1"/>
</calcChain>
</file>

<file path=xl/sharedStrings.xml><?xml version="1.0" encoding="utf-8"?>
<sst xmlns="http://schemas.openxmlformats.org/spreadsheetml/2006/main" count="651" uniqueCount="278">
  <si>
    <t>การวิเคราะห์งาน (Job  Analysis : Step)</t>
  </si>
  <si>
    <t>สถานประกอบการ</t>
  </si>
  <si>
    <t>แผนก</t>
  </si>
  <si>
    <t>ตำแหน่งงาน</t>
  </si>
  <si>
    <t>วัน / เดือน / ปี ที่วิเคราะห์</t>
  </si>
  <si>
    <t>ที่</t>
  </si>
  <si>
    <t>ขั้นตอนการปฏิบัติงาน</t>
  </si>
  <si>
    <t>เครื่องมือ / วัสดุ / อุปกรณ์</t>
  </si>
  <si>
    <t>ความรู้ที่ต้องใช้</t>
  </si>
  <si>
    <t>คุณลักษณะ/ทัศนคติ</t>
  </si>
  <si>
    <t>มาตรฐาน</t>
  </si>
  <si>
    <t>ความปลอดภัย</t>
  </si>
  <si>
    <t>ที่ใช้ในการปฏิบัติงาน</t>
  </si>
  <si>
    <t>ในการปฏิบัติงาน</t>
  </si>
  <si>
    <t>ที่ต้องใช้ในการปฏิบัติงาน</t>
  </si>
  <si>
    <t>ข้อควรระวัง</t>
  </si>
  <si>
    <t>ผู้วิเคราะห์</t>
  </si>
  <si>
    <t>ผู้ทบทวน</t>
  </si>
  <si>
    <t>ผู้อนุมัติ</t>
  </si>
  <si>
    <t>ชื่อตำแหน่งงาน</t>
  </si>
  <si>
    <t>วัน / เดือน /ปี  ที่วิเคราะห์</t>
  </si>
  <si>
    <t>ตำแหน่ง</t>
  </si>
  <si>
    <t>การวิเคราะห์งาน (Job  Analysis : Duty)</t>
  </si>
  <si>
    <t>คำบรรยายลักษณะงานโดยย่อ :</t>
  </si>
  <si>
    <t>หน้าที่ /งานหลัก : (DUTY)</t>
  </si>
  <si>
    <t>การวิเคราะห์งาน (Job  Analysis : Task)</t>
  </si>
  <si>
    <t>งานหลัก (DUTY)</t>
  </si>
  <si>
    <t>งานย่อย (Task)</t>
  </si>
  <si>
    <t>ผู้วิเคราห์</t>
  </si>
  <si>
    <t xml:space="preserve"> </t>
  </si>
  <si>
    <t>Position</t>
  </si>
  <si>
    <t>Department</t>
  </si>
  <si>
    <t>Company Name</t>
  </si>
  <si>
    <t>Data สำหรับการออกแบบและพัฒนาหลักสูตรอิงสมรรถนะ</t>
  </si>
  <si>
    <t>ผู้วิเคราะห์ 1</t>
  </si>
  <si>
    <t>ผู้วิเคราะห์ 2</t>
  </si>
  <si>
    <t>ผู้วิเคราะห์ 3</t>
  </si>
  <si>
    <t>ผู้วิเคราะห์ 4</t>
  </si>
  <si>
    <t>ผู้วิเคราะห์ 5</t>
  </si>
  <si>
    <t>ผู้วิเคราะห์ 6</t>
  </si>
  <si>
    <t>ผู้วิเคราะห์ 7</t>
  </si>
  <si>
    <t>ผู้วิเคราะห์ 8</t>
  </si>
  <si>
    <t>ผู้วิเคราะห์ 9</t>
  </si>
  <si>
    <t>ผู้วิเคราะห์ 10</t>
  </si>
  <si>
    <t>วันเดือนปี ที่วิเคราะห์</t>
  </si>
  <si>
    <t xml:space="preserve">แบบสำรวจเกี่ยวกับการปฏิบัติงาน </t>
  </si>
  <si>
    <t>(กรุณาทำแถบสี  ลงบนหมายเลขที่ท่านพิจารณาแล้วเห็นว่าถูกต้อง)</t>
  </si>
  <si>
    <t>รายละเอียดของงานย่อย</t>
  </si>
  <si>
    <t>ความสำคัญของงาน</t>
  </si>
  <si>
    <t>ความถี่ของการปฎิบัติงาน</t>
  </si>
  <si>
    <t>ความยากง่ายในการปฏิบัติงาน</t>
  </si>
  <si>
    <t>ผลกระทบของงานต่อผู้บริโภค</t>
  </si>
  <si>
    <t>ความต้องการฝึกอบรม</t>
  </si>
  <si>
    <t>รวมคะ
แนน</t>
  </si>
  <si>
    <t>ร้อยละ</t>
  </si>
  <si>
    <t>ข้อสอบภาคความรู้ (ข้อ)</t>
  </si>
  <si>
    <t>ข้อสอบภาคทักษะ(คะแนน)</t>
  </si>
  <si>
    <t>เวลาที่ใช้ในการฝึกอบรม</t>
  </si>
  <si>
    <t>มาก  - - - - - - - - - - - - - น้อย</t>
  </si>
  <si>
    <t>รวม</t>
  </si>
  <si>
    <t>แบบสำรวจเกี่ยวกับระดับการปฏิบัติงาน เพื่อแบ่งระดับมาตรฐาน สมรรถนะ</t>
  </si>
  <si>
    <t>รายละเอียดของงานหลัก/งานย่อย</t>
  </si>
  <si>
    <t>ระดับที่คาดหวัง</t>
  </si>
  <si>
    <t>ระดับ 1</t>
  </si>
  <si>
    <t>ระดับ 2</t>
  </si>
  <si>
    <t>ระดับ 3</t>
  </si>
  <si>
    <t>ระดับ 4</t>
  </si>
  <si>
    <t>ระดับ 5</t>
  </si>
  <si>
    <t>/</t>
  </si>
  <si>
    <t>ลำดับที่</t>
  </si>
  <si>
    <t>รายการความสามารถ</t>
  </si>
  <si>
    <t>รายการความรู้ที่จำเป็น</t>
  </si>
  <si>
    <t>รวมงานย่อย</t>
  </si>
  <si>
    <t>หจก. ทอสเท็มไทย</t>
  </si>
  <si>
    <t>แผนกประกอบ(Housing sash fabrication)</t>
  </si>
  <si>
    <t>นายวุฒิพงศ์ อินทะนาม</t>
  </si>
  <si>
    <t>นางสาว นิตยา ชีแพง</t>
  </si>
  <si>
    <t>นายสันทัย หวังกำกลาง</t>
  </si>
  <si>
    <t>นายวิทยา นิพลกรัง</t>
  </si>
  <si>
    <t>นายรชต ศรีปัญญา</t>
  </si>
  <si>
    <t>นายโยธิน อาจโนนเปลือย</t>
  </si>
  <si>
    <t>นายนพรุจ เพชรเลิศ</t>
  </si>
  <si>
    <t>นายชมปพันล์ เกริกชัยฐิณัล</t>
  </si>
  <si>
    <t>ตรวจสอบความยาว</t>
  </si>
  <si>
    <t>ตรวจสอบสภาพทั่วไป</t>
  </si>
  <si>
    <t>ตรวจสอบหน้าตัด</t>
  </si>
  <si>
    <t>เคลื่อนย้ายงาน</t>
  </si>
  <si>
    <t>ตรวจสอบ cover</t>
  </si>
  <si>
    <t>ดูตำหนิรอยขีดข่วน ต่างๆ</t>
  </si>
  <si>
    <t>เรียง Busai ขึ้นรถ daicha</t>
  </si>
  <si>
    <t>เป่าเศษ Kiniko</t>
  </si>
  <si>
    <t>จอดรถ daicha ที่จุดส่งงาน</t>
  </si>
  <si>
    <t>บันทึกของเสียประจำวัน</t>
  </si>
  <si>
    <t>การเลือกใช้ใบเลื่อย</t>
  </si>
  <si>
    <t>ตรวจสอบความพร้อมเครื่องตัด</t>
  </si>
  <si>
    <t>ตรวจสอบตลับเมตร</t>
  </si>
  <si>
    <t>ตรวจสอบสวิทช์กับลูกลอย</t>
  </si>
  <si>
    <t>ตรวจสอบฝาปิดตู้</t>
  </si>
  <si>
    <t>ตรวจสอบคันโยก</t>
  </si>
  <si>
    <t>ตรวจสอบไส้กรอง</t>
  </si>
  <si>
    <t>ตรวจสอบถาดรอง</t>
  </si>
  <si>
    <t>ตรวจสอบ chcek sheet</t>
  </si>
  <si>
    <t>บันทึก Lot st</t>
  </si>
  <si>
    <t>สายตลับเมตร</t>
  </si>
  <si>
    <t>ฝาครอบตลับเมตร</t>
  </si>
  <si>
    <t>สเกลของตลับเมตร</t>
  </si>
  <si>
    <t>บันทึกผลการตรวจเช็ค</t>
  </si>
  <si>
    <t>ยิงบาร์โค้ต</t>
  </si>
  <si>
    <t>ตัดหัว Basai</t>
  </si>
  <si>
    <t>ตัดงานตามความยาวใน chcek cheet</t>
  </si>
  <si>
    <t>ตรวจสอบความยาวตาม chcek cheet</t>
  </si>
  <si>
    <t>บันทึกผลลงใน chcek cheet</t>
  </si>
  <si>
    <t>พนักงานตัด Ba Zai</t>
  </si>
  <si>
    <t xml:space="preserve">รับคำสั่งผลิตหน้าต่าง (ORDER) </t>
  </si>
  <si>
    <t>ส่งใบสั่งการผลิด(order) ให้แผนก AL bar</t>
  </si>
  <si>
    <t>ตัด Ba Zai ตาม check sheet</t>
  </si>
  <si>
    <t>ตัดชิ้นงาน (Bu Zai)</t>
  </si>
  <si>
    <t>ทิ้งเศษชิ้นงาน (Scrap)</t>
  </si>
  <si>
    <t>ตรวจสอบอุปกรณ์ตาม Chcek Sheet</t>
  </si>
  <si>
    <t>ส่งมอบงาน Bu Zai</t>
  </si>
  <si>
    <t>เก็บของเสียจากการตัด (Cutting)</t>
  </si>
  <si>
    <t>ตรวจสอบสี</t>
  </si>
  <si>
    <t>ตรวจสอบชื่องาน</t>
  </si>
  <si>
    <t>Check Sheet</t>
  </si>
  <si>
    <t>ตรวจสอบ TO</t>
  </si>
  <si>
    <t>ตรวจสอบจำนวน</t>
  </si>
  <si>
    <t>ระวังเลือกชนิด To ผิด</t>
  </si>
  <si>
    <t>ตลับเมตร</t>
  </si>
  <si>
    <t>ละเอียด รอบครอบ</t>
  </si>
  <si>
    <t>ระวังวัดขนาดผิด</t>
  </si>
  <si>
    <t xml:space="preserve">Check Sheet </t>
  </si>
  <si>
    <t>ความรู้เกี่ยวกับการบันทึก Check Sheet</t>
  </si>
  <si>
    <t>บันทึกผิด</t>
  </si>
  <si>
    <t>ตรวจสอบชนิดของสี</t>
  </si>
  <si>
    <t>ตรวจสอบขนาดความยาว</t>
  </si>
  <si>
    <t>ตรวจสอบ Lot st</t>
  </si>
  <si>
    <t>ความละเอียด รอบครอบ</t>
  </si>
  <si>
    <t>วินัยความปลอดภัย</t>
  </si>
  <si>
    <t>ตามคู่มือความปลอดภัย</t>
  </si>
  <si>
    <t>ความสามารถในการอ่าน Check Sheet</t>
  </si>
  <si>
    <t>เลือกใบเลื่อยผิดชนิด</t>
  </si>
  <si>
    <t>เครื่องตัด Bu Zai</t>
  </si>
  <si>
    <t>ต้องตรวจสอบจริง</t>
  </si>
  <si>
    <t>ตู้คัชต์</t>
  </si>
  <si>
    <t>ความสามารถในการใช้ตู้คัชต์</t>
  </si>
  <si>
    <t>ต้องตรวจสอบอย่างแท้จริง</t>
  </si>
  <si>
    <t>ความรู้ในการตรวจสอบตลับเมตร</t>
  </si>
  <si>
    <t>ความรู้ในการบันทึก Check Sheet</t>
  </si>
  <si>
    <t>ช่างสังเกตุ ละเอียด รอบครอบ</t>
  </si>
  <si>
    <t>ตรวจสอบอย่างแท้จริง</t>
  </si>
  <si>
    <t>ตั้งเครื่องตัด Ba Zai</t>
  </si>
  <si>
    <t>ต้องยึดอุปกรณ์ให้แน่น</t>
  </si>
  <si>
    <t>ทัศนคติเรื่องความปลอดภัย</t>
  </si>
  <si>
    <t>ยกงานขึ้นตัดตามจำนวน</t>
  </si>
  <si>
    <t>ทัศนคติเรื่องความปลอดภัยละเอียด รอบครอบ</t>
  </si>
  <si>
    <t>เครื่องตัด Ba Zai</t>
  </si>
  <si>
    <t>ความปลอดภัย  การตัดผิดขนาด</t>
  </si>
  <si>
    <t>ความรู้ในการใช้ตลับเมตร</t>
  </si>
  <si>
    <t>การวัด และ อ่าน ตลับเมตรผิด</t>
  </si>
  <si>
    <t>ความสามารถในการสังเกตุ</t>
  </si>
  <si>
    <t>คู่มือตรวจรอย</t>
  </si>
  <si>
    <t>ต้องตรวจสอบทุกชิ้น</t>
  </si>
  <si>
    <t>ความสามารถในการนับ</t>
  </si>
  <si>
    <t>ต้องตรวจนับให้ครบถ้วน</t>
  </si>
  <si>
    <t>ตรวจนับจำนวน Bu Zai</t>
  </si>
  <si>
    <t>รถ daicha</t>
  </si>
  <si>
    <t>การเรียงชิ้นงาน</t>
  </si>
  <si>
    <t>การใช้เครื่องเป่าเศษ Kiniko</t>
  </si>
  <si>
    <t>สวมแว่นตาทุกครั้ง</t>
  </si>
  <si>
    <t>การเคลื่อนย้ายชิ้นงาน</t>
  </si>
  <si>
    <t>ระวังชิ้นงานหล่น</t>
  </si>
  <si>
    <t>ทิ้งเศษหัว - ท้าย</t>
  </si>
  <si>
    <t>ทิ้งเศษฝุ่นผง</t>
  </si>
  <si>
    <t>ทิ้งเศษของเสียมีตำหนิ</t>
  </si>
  <si>
    <t>ทิ้งของเสียจากการตัดผิดสี</t>
  </si>
  <si>
    <t>ทิ้งของเสียที่มีรอยขีดข่วน</t>
  </si>
  <si>
    <t>บันทึกจำนวนของเสีย</t>
  </si>
  <si>
    <t>บันทึกสาเหตุของเสีย</t>
  </si>
  <si>
    <t>บันทึกของเสียแต่ละขั้นตอนการตัด</t>
  </si>
  <si>
    <t>บันทึกกราฟของเสีย</t>
  </si>
  <si>
    <t>ความรู้ในการบันทึกกราฟ</t>
  </si>
  <si>
    <t>ใบ Order /chcek cheet</t>
  </si>
  <si>
    <t>ตรวจสอบการทำงานของตู้ดัชต์</t>
  </si>
  <si>
    <t>บันทึกสี หลังการตรวจสอบลงใน Check Sheet ได้ถูกต้อง</t>
  </si>
  <si>
    <t>ความรู้เกี่ยวกับสัญลักษณ์สี ในChart ตัวอย่างสีของ Ba Zai</t>
  </si>
  <si>
    <t>ระวังชิ้นงานบาดมือ ระวังเลือกสีผิด</t>
  </si>
  <si>
    <t>บันทึกชื่อชิ้นงาน หลังการตรวจสอบลงใน Check Sheet ได้ถูกต้อง</t>
  </si>
  <si>
    <t>ระวังชิ้นงานบาดมือ ระวังเลือกชิ้นงานผิด</t>
  </si>
  <si>
    <t>ความรู้พื้นฐานชื่อชิ้นงานในภาษาอังกฤษ     ความรู้เกี่ยวกับรหัสชื่อชิ้นงาน ในCheck Sheet</t>
  </si>
  <si>
    <t>ความรู้ในการจำแนก To ในCheck Sheet</t>
  </si>
  <si>
    <t>ความรู้ในการอ่านแบบหน้าตัดชิ้นงาน ในCheck Sheet</t>
  </si>
  <si>
    <t>ความรู้ในการอ่านตลับเมตร</t>
  </si>
  <si>
    <t>เป็นคนช่างสังเกตุ รอบคอบ ตาไม่บอดสี</t>
  </si>
  <si>
    <t>เป็นคนช่างสังเกตุ รอบคอบ</t>
  </si>
  <si>
    <t>เป็นคนช่างสังเกตุ ละเอียด รอบคอบ</t>
  </si>
  <si>
    <t>ละเอียด รอบคอบ</t>
  </si>
  <si>
    <t xml:space="preserve"> เลือก Ba Zai ตามสัญลักษณ์ To ในCheck Sheetได้ถูกต้อง</t>
  </si>
  <si>
    <t>เลือกหน้าตัดชิ้นงาน ตามตัวอย่างในCheck Sheetได้ถูกต้อง</t>
  </si>
  <si>
    <t>วัดความยาวชิ้นงาน ตามCheck Sheetได้ถูกต้อง</t>
  </si>
  <si>
    <t>ระวังเลือกหน้าตัดผิดผิด</t>
  </si>
  <si>
    <t>ความรู้ทางคณิตศาสตร์ในการนับตัวเลข</t>
  </si>
  <si>
    <t>นับจำนวนชิ้นงาน ตามCheck Sheetได้ถูกต้อง</t>
  </si>
  <si>
    <t>บันทึก Lot st หลังการตรวจสอบลงใน Check Sheet ได้ถูกต้อง</t>
  </si>
  <si>
    <t>ระวังนับชิ้นงานผิด</t>
  </si>
  <si>
    <t>ตรวจสอบชื่อชิ้นงาน</t>
  </si>
  <si>
    <t>บอกความหมายของรหัสสีใน Check Sheet ได้ถูกต้อง</t>
  </si>
  <si>
    <t>รถDaicha</t>
  </si>
  <si>
    <t>เลือกแถบสีรถเข็น Daicha ได้ถูกต้อง</t>
  </si>
  <si>
    <t>บอกชื่อชิ้นงาน ภาษาอังกฤษตาม Check Sheet ได้ถูกต้อง</t>
  </si>
  <si>
    <t xml:space="preserve"> อ่านสัญลักษณ์ To ในCheck Sheetได้ถูกต้อง</t>
  </si>
  <si>
    <t>วัดค่าความยาวคลาดเคลื่อน ไม่เกิน 0.5  มม.</t>
  </si>
  <si>
    <t>ระวังจำรหัสสีผิด</t>
  </si>
  <si>
    <t>ระวังจำชื่อชิ้นงานผิด</t>
  </si>
  <si>
    <t>ความรู้และทักษะในการเข็นรถ Daicha</t>
  </si>
  <si>
    <t>ระวังส่วนที่เป็นองค์ประกอบเล็กๆของหน้าตัด</t>
  </si>
  <si>
    <t>ตรวจสอบปุ่มฉุกเฉิน</t>
  </si>
  <si>
    <t>ตรวจสอบลิมิตสวิทช์</t>
  </si>
  <si>
    <t>เลือกใบเลื่อยได้เหมาะสมกับชิ้นงาน</t>
  </si>
  <si>
    <t>ทดสอบการทำงานของปุ่มฉุกเฉินเครื่องตัด Bu Zai ก่อนการปฏิบัติงานทุกครั้ง</t>
  </si>
  <si>
    <t>Cover</t>
  </si>
  <si>
    <t>ทดสอบการทำงานของCoverเครื่องตัด Bu Zai ก่อนการปฏิบัติงานทุกครั้ง</t>
  </si>
  <si>
    <t>ทดสอบการทำงานของลิมิตสวิตช์เครื่องตัด Bu Zai ก่อนการปฏิบัติงานทุกครั้ง</t>
  </si>
  <si>
    <t>ทดสอบการทำงานของสวิตช์และลูกลอยก่อนปฏิบัติงานทุกครั้ง</t>
  </si>
  <si>
    <t>ทดสอบการทำงานของฝาปิดตู้ก่อนปฏิบัติงานทุกครั้ง</t>
  </si>
  <si>
    <t>ทดสอบการทำงานของคันโยกก่อนปฏิบัติงานทุกครั้ง</t>
  </si>
  <si>
    <t>ทดสอบการติดตั้งและสภาพไส้กรองก่อนปฏิบัติงานทุกครั้ง</t>
  </si>
  <si>
    <t>ทดสอบสภาพและการติดตั้งของถาดรองก่อนปฏิบัติงานทุกครั้ง</t>
  </si>
  <si>
    <t>ระวังสายตลับเมตรบาดมือ</t>
  </si>
  <si>
    <t>ดึงสายตลับเมตรได้ถูกต้อง</t>
  </si>
  <si>
    <t>อ่านสเกลได้ทุกระยะของสายตลับเมตร</t>
  </si>
  <si>
    <t>ตรวจสภาพภายนอกของตลับเมตรได้ถูกต้อง</t>
  </si>
  <si>
    <t>ตลับเมตร  Check Sheet</t>
  </si>
  <si>
    <t>ความรู้ในการตรวจสอบตลับเมตร ความรู้ในการบันทึก Check Sheet</t>
  </si>
  <si>
    <t>ตรวจสอบอย่างแท้จริง บันทึกให้ถูกต้อง</t>
  </si>
  <si>
    <t>บันทึกผลการตรวจตลับเมตรได้ถูกต้อง</t>
  </si>
  <si>
    <t>เครื่องยิงบาร์โค้ต Check Sheet</t>
  </si>
  <si>
    <t>ความสามารถในการใช้งานเครื่องยิงบาร์โค้ต</t>
  </si>
  <si>
    <t>รอบครอบ แม่นยำ</t>
  </si>
  <si>
    <t>จำนวนครั้งในการยิงบาร์โค้ตไม่เกิน 2 ครั้ง</t>
  </si>
  <si>
    <t>ยิงบาร์โค้ตให้ตรงตำแหน่ง</t>
  </si>
  <si>
    <t>เครื่องตัด Ba Zai  Check Sheet</t>
  </si>
  <si>
    <t>ความรู้ในการตั้งเครื่องตัด Ba Zai ความรู้ในการอ่าน Check Sheet</t>
  </si>
  <si>
    <t>Clamp รัดชิ้นงาน</t>
  </si>
  <si>
    <t>ระวังชิ้นงานหล่น  ใช้Clamp รัดชิ้นงานให้แน่น</t>
  </si>
  <si>
    <t>ความรู้ในการใช้เครื่องตัด Ba Zai  การอ่าน check cheet</t>
  </si>
  <si>
    <t>ความรู้เรื่องความปลอดภัย    การอ่าน check sheet  การรัดชิ้นงาน</t>
  </si>
  <si>
    <t>ความรู้ในการใช้เครื่องตัด Ba Zai  การอ่าน chcek sheet</t>
  </si>
  <si>
    <t>ตัดหัว Ba Zai  ไม่เกิน 40-60 มม.</t>
  </si>
  <si>
    <t>ใช้อุปกรณ์ความปลอดภัย  การตัดผิดขนาด</t>
  </si>
  <si>
    <t>ปรับตั้งเครื่องตัด Ba Zai ได้ภายใน 2  นาที</t>
  </si>
  <si>
    <t>ยกชิ้นงานและยึดclamp รัดได้ภายใน 3 นาที</t>
  </si>
  <si>
    <t>ตัดความยาว Ba Zai ได้ตามCheck Sheet คลาดเคลื่อนไม่เกิน 0.5 มม.</t>
  </si>
  <si>
    <t>อ่านค่าที่วัดได้ตามCheck Sheet คลาดเคลื่อนไม่เกิน 0.5 มม.</t>
  </si>
  <si>
    <t>การอ่าน Chck Sheet</t>
  </si>
  <si>
    <t>บันทึกข้อมูลในCheck Sheet ได้ครบถ้วน</t>
  </si>
  <si>
    <t>ควรตรวจสอบซ้ำ</t>
  </si>
  <si>
    <t>ความรู้เกี่ยวกับการทำงานของปุ่มฉุกเฉินเครื่องตัด Bu Zai</t>
  </si>
  <si>
    <t>ความรู้เกี่ยวกับการทำงานของCoverเครื่องตัด Bu Zai</t>
  </si>
  <si>
    <t>ความรู้เกี่ยวกับการทำงานของลิมิตสวิตช์เครื่องตัด Bu Zai</t>
  </si>
  <si>
    <t>ท</t>
  </si>
  <si>
    <t>ป</t>
  </si>
  <si>
    <t>ถังเก็บเศษของเสีย ที่ตักขยะ</t>
  </si>
  <si>
    <t>ถังเก็บเศษของเสีย ถุงมือตุ๊กแก</t>
  </si>
  <si>
    <t>ความสามารถในการแยกของเสีย</t>
  </si>
  <si>
    <t>แยกของเสียลงถังได้ถูกตามประเภทของเสีย ในเวลา 5 นาที</t>
  </si>
  <si>
    <t>แยกของเสียลงถังได้ถูกตามประเภทของเสีย ในเวลา 2 นาที</t>
  </si>
  <si>
    <t>แยกให้ตรงกับป้ายกำกับถัง</t>
  </si>
  <si>
    <t>ใบกราฟของเสีย</t>
  </si>
  <si>
    <t>บันทึกได้ครบถ้วน</t>
  </si>
  <si>
    <t>บันทึกกราฟได้ครบถ้วน</t>
  </si>
  <si>
    <t>ตรวจทานทุกครั้ง</t>
  </si>
  <si>
    <t>ตรวจสอบให้เสร็จภายใน 2 นาที</t>
  </si>
  <si>
    <t>ตรวจสอบให้เสร็จภายใน 1 นาที</t>
  </si>
  <si>
    <t>จัดเรียงให้เสร็จภายใน 2 นาที</t>
  </si>
  <si>
    <t>เป่าเศษ Kinikoห้เสร็จภายใน 2 นาที</t>
  </si>
  <si>
    <t>เครื่องเป่าเศษ Kiniko
 แว่นนิรภัย</t>
  </si>
  <si>
    <t>รถ daicha
ถุงมือตุ๊กแก</t>
  </si>
  <si>
    <t>จอดรถ daicha ตรงแถบเส้นทางการขนย้าย
จอดรถ daicha จุดที่กำหนด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</si>
</sst>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b/>
      <sz val="20"/>
      <name val="Angsana New"/>
      <family val="1"/>
    </font>
    <font>
      <sz val="14"/>
      <name val="Angsana New"/>
      <family val="1"/>
    </font>
    <font>
      <b/>
      <sz val="18"/>
      <name val="Angsana New"/>
      <family val="1"/>
    </font>
    <font>
      <sz val="10"/>
      <name val="Arial"/>
      <family val="2"/>
    </font>
    <font>
      <sz val="16"/>
      <name val="Angsana New"/>
      <family val="1"/>
    </font>
    <font>
      <b/>
      <sz val="16"/>
      <name val="Angsana New"/>
      <family val="1"/>
    </font>
    <font>
      <b/>
      <u/>
      <sz val="18"/>
      <name val="Angsana New"/>
      <family val="1"/>
    </font>
    <font>
      <sz val="18"/>
      <name val="Angsana New"/>
      <family val="1"/>
    </font>
    <font>
      <b/>
      <sz val="14"/>
      <name val="Angsana New"/>
      <family val="1"/>
    </font>
    <font>
      <b/>
      <sz val="22"/>
      <name val="Angsana New"/>
      <family val="1"/>
    </font>
    <font>
      <sz val="12"/>
      <name val="Angsana New"/>
      <family val="1"/>
    </font>
    <font>
      <sz val="14"/>
      <name val="Arial"/>
      <family val="2"/>
    </font>
    <font>
      <b/>
      <sz val="12"/>
      <name val="Angsana New"/>
      <family val="1"/>
    </font>
    <font>
      <i/>
      <sz val="16"/>
      <name val="Angsana New"/>
      <family val="1"/>
    </font>
    <font>
      <sz val="12"/>
      <color rgb="FFFF0000"/>
      <name val="Angsana New"/>
      <family val="1"/>
    </font>
    <font>
      <sz val="16"/>
      <color rgb="FFFF0000"/>
      <name val="Browallia New"/>
      <family val="2"/>
    </font>
    <font>
      <sz val="16"/>
      <color theme="1"/>
      <name val="Browallia New"/>
      <family val="2"/>
    </font>
    <font>
      <sz val="14"/>
      <name val="Cordia New"/>
      <family val="2"/>
    </font>
    <font>
      <b/>
      <sz val="18"/>
      <name val="AngsanaUPC"/>
      <family val="1"/>
      <charset val="222"/>
    </font>
    <font>
      <b/>
      <sz val="14"/>
      <name val="AngsanaUPC"/>
      <family val="1"/>
      <charset val="222"/>
    </font>
    <font>
      <b/>
      <sz val="11"/>
      <name val="AngsanaUPC"/>
      <family val="1"/>
      <charset val="222"/>
    </font>
    <font>
      <b/>
      <sz val="12"/>
      <name val="AngsanaUPC"/>
      <family val="1"/>
      <charset val="222"/>
    </font>
    <font>
      <b/>
      <sz val="16"/>
      <name val="AngsanaUPC"/>
      <family val="1"/>
      <charset val="222"/>
    </font>
    <font>
      <b/>
      <sz val="16"/>
      <color indexed="9"/>
      <name val="AngsanaUPC"/>
      <family val="1"/>
      <charset val="222"/>
    </font>
    <font>
      <sz val="16"/>
      <name val="AngsanaUPC"/>
      <family val="1"/>
    </font>
    <font>
      <b/>
      <sz val="24"/>
      <name val="AngsanaUPC"/>
      <family val="1"/>
      <charset val="222"/>
    </font>
    <font>
      <b/>
      <sz val="16"/>
      <name val="Cordia New"/>
      <family val="2"/>
    </font>
    <font>
      <sz val="16"/>
      <name val="Cordia New"/>
      <family val="2"/>
    </font>
    <font>
      <sz val="12"/>
      <color theme="1"/>
      <name val="Angsana New"/>
      <family val="1"/>
    </font>
  </fonts>
  <fills count="1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5" fillId="0" borderId="0"/>
    <xf numFmtId="0" fontId="19" fillId="0" borderId="0"/>
    <xf numFmtId="9" fontId="19" fillId="0" borderId="0" applyFont="0" applyFill="0" applyBorder="0" applyAlignment="0" applyProtection="0"/>
  </cellStyleXfs>
  <cellXfs count="383">
    <xf numFmtId="0" fontId="0" fillId="0" borderId="0" xfId="0"/>
    <xf numFmtId="0" fontId="3" fillId="0" borderId="0" xfId="1" applyFont="1"/>
    <xf numFmtId="0" fontId="3" fillId="0" borderId="1" xfId="1" applyFont="1" applyBorder="1"/>
    <xf numFmtId="0" fontId="4" fillId="0" borderId="0" xfId="1" applyFont="1" applyBorder="1" applyAlignment="1">
      <alignment horizontal="center"/>
    </xf>
    <xf numFmtId="0" fontId="4" fillId="0" borderId="2" xfId="1" applyFont="1" applyBorder="1" applyAlignment="1">
      <alignment horizontal="center"/>
    </xf>
    <xf numFmtId="0" fontId="4" fillId="2" borderId="3" xfId="2" applyFont="1" applyFill="1" applyBorder="1" applyAlignment="1">
      <alignment vertical="center"/>
    </xf>
    <xf numFmtId="0" fontId="6" fillId="0" borderId="0" xfId="2" applyFont="1" applyFill="1" applyBorder="1" applyAlignment="1">
      <alignment vertical="center"/>
    </xf>
    <xf numFmtId="0" fontId="7" fillId="2" borderId="3" xfId="2" applyFont="1" applyFill="1" applyBorder="1" applyAlignment="1">
      <alignment vertical="center"/>
    </xf>
    <xf numFmtId="0" fontId="6" fillId="0" borderId="0" xfId="2" applyFont="1" applyFill="1" applyBorder="1" applyAlignment="1"/>
    <xf numFmtId="0" fontId="4" fillId="0" borderId="0" xfId="2" applyFont="1" applyFill="1" applyBorder="1" applyAlignment="1">
      <alignment horizontal="center"/>
    </xf>
    <xf numFmtId="0" fontId="6" fillId="0" borderId="0" xfId="2" applyFont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6" fillId="0" borderId="2" xfId="2" applyFont="1" applyFill="1" applyBorder="1" applyAlignment="1">
      <alignment horizontal="center"/>
    </xf>
    <xf numFmtId="0" fontId="6" fillId="0" borderId="0" xfId="2" applyFont="1" applyFill="1" applyBorder="1" applyAlignment="1">
      <alignment horizontal="center"/>
    </xf>
    <xf numFmtId="0" fontId="8" fillId="0" borderId="0" xfId="1" applyFont="1" applyFill="1" applyBorder="1" applyAlignment="1">
      <alignment horizontal="left"/>
    </xf>
    <xf numFmtId="0" fontId="9" fillId="0" borderId="0" xfId="1" applyFont="1" applyFill="1" applyBorder="1" applyAlignment="1"/>
    <xf numFmtId="0" fontId="6" fillId="0" borderId="1" xfId="1" applyFont="1" applyBorder="1"/>
    <xf numFmtId="0" fontId="6" fillId="0" borderId="0" xfId="1" applyFont="1" applyBorder="1"/>
    <xf numFmtId="0" fontId="6" fillId="0" borderId="2" xfId="1" applyFont="1" applyBorder="1"/>
    <xf numFmtId="0" fontId="6" fillId="0" borderId="0" xfId="1" applyFont="1"/>
    <xf numFmtId="0" fontId="3" fillId="0" borderId="1" xfId="1" applyFont="1" applyBorder="1" applyAlignment="1">
      <alignment horizontal="center"/>
    </xf>
    <xf numFmtId="0" fontId="10" fillId="3" borderId="4" xfId="1" applyFont="1" applyFill="1" applyBorder="1" applyAlignment="1">
      <alignment horizontal="center" vertical="center"/>
    </xf>
    <xf numFmtId="0" fontId="10" fillId="3" borderId="5" xfId="1" applyFont="1" applyFill="1" applyBorder="1" applyAlignment="1">
      <alignment horizontal="center" vertical="center"/>
    </xf>
    <xf numFmtId="0" fontId="10" fillId="3" borderId="6" xfId="1" applyFont="1" applyFill="1" applyBorder="1" applyAlignment="1">
      <alignment horizontal="center" vertical="center"/>
    </xf>
    <xf numFmtId="0" fontId="3" fillId="0" borderId="0" xfId="1" applyFont="1" applyAlignment="1">
      <alignment horizontal="center"/>
    </xf>
    <xf numFmtId="0" fontId="10" fillId="3" borderId="7" xfId="1" applyFont="1" applyFill="1" applyBorder="1" applyAlignment="1">
      <alignment horizontal="center" vertical="center"/>
    </xf>
    <xf numFmtId="0" fontId="10" fillId="3" borderId="8" xfId="1" applyFont="1" applyFill="1" applyBorder="1" applyAlignment="1">
      <alignment horizontal="center" vertical="center"/>
    </xf>
    <xf numFmtId="0" fontId="10" fillId="3" borderId="9" xfId="1" applyFont="1" applyFill="1" applyBorder="1" applyAlignment="1">
      <alignment horizontal="center" vertical="center"/>
    </xf>
    <xf numFmtId="0" fontId="3" fillId="4" borderId="10" xfId="1" applyFont="1" applyFill="1" applyBorder="1" applyAlignment="1">
      <alignment horizontal="center" vertical="center"/>
    </xf>
    <xf numFmtId="0" fontId="3" fillId="4" borderId="10" xfId="1" applyFont="1" applyFill="1" applyBorder="1" applyAlignment="1">
      <alignment vertical="center"/>
    </xf>
    <xf numFmtId="0" fontId="3" fillId="4" borderId="11" xfId="1" applyFont="1" applyFill="1" applyBorder="1" applyAlignment="1">
      <alignment vertical="center"/>
    </xf>
    <xf numFmtId="0" fontId="3" fillId="4" borderId="12" xfId="1" applyFont="1" applyFill="1" applyBorder="1" applyAlignment="1">
      <alignment horizontal="center" vertical="center"/>
    </xf>
    <xf numFmtId="0" fontId="3" fillId="4" borderId="12" xfId="1" applyFont="1" applyFill="1" applyBorder="1" applyAlignment="1">
      <alignment vertical="center"/>
    </xf>
    <xf numFmtId="0" fontId="3" fillId="4" borderId="13" xfId="1" applyFont="1" applyFill="1" applyBorder="1" applyAlignment="1">
      <alignment vertical="center"/>
    </xf>
    <xf numFmtId="0" fontId="3" fillId="4" borderId="14" xfId="1" applyFont="1" applyFill="1" applyBorder="1" applyAlignment="1">
      <alignment horizontal="center" vertical="center"/>
    </xf>
    <xf numFmtId="0" fontId="3" fillId="4" borderId="14" xfId="1" applyFont="1" applyFill="1" applyBorder="1" applyAlignment="1">
      <alignment vertical="center"/>
    </xf>
    <xf numFmtId="0" fontId="3" fillId="4" borderId="15" xfId="1" applyFont="1" applyFill="1" applyBorder="1" applyAlignment="1">
      <alignment vertical="center"/>
    </xf>
    <xf numFmtId="0" fontId="3" fillId="0" borderId="16" xfId="1" applyFont="1" applyBorder="1" applyAlignment="1">
      <alignment horizontal="center" vertical="center"/>
    </xf>
    <xf numFmtId="0" fontId="3" fillId="0" borderId="16" xfId="1" applyFont="1" applyBorder="1" applyAlignment="1">
      <alignment vertical="center"/>
    </xf>
    <xf numFmtId="0" fontId="3" fillId="0" borderId="17" xfId="1" applyFont="1" applyBorder="1" applyAlignment="1">
      <alignment vertical="center"/>
    </xf>
    <xf numFmtId="0" fontId="3" fillId="0" borderId="12" xfId="1" applyFont="1" applyBorder="1" applyAlignment="1">
      <alignment horizontal="center" vertical="center"/>
    </xf>
    <xf numFmtId="0" fontId="3" fillId="0" borderId="12" xfId="1" applyFont="1" applyBorder="1" applyAlignment="1">
      <alignment vertical="center"/>
    </xf>
    <xf numFmtId="0" fontId="3" fillId="0" borderId="13" xfId="1" applyFont="1" applyBorder="1" applyAlignment="1">
      <alignment vertical="center"/>
    </xf>
    <xf numFmtId="0" fontId="3" fillId="0" borderId="18" xfId="1" applyFont="1" applyBorder="1" applyAlignment="1">
      <alignment horizontal="center" vertical="center"/>
    </xf>
    <xf numFmtId="0" fontId="3" fillId="0" borderId="18" xfId="1" applyFont="1" applyBorder="1" applyAlignment="1">
      <alignment vertical="center"/>
    </xf>
    <xf numFmtId="0" fontId="3" fillId="0" borderId="19" xfId="1" applyFont="1" applyBorder="1" applyAlignment="1">
      <alignment vertical="center"/>
    </xf>
    <xf numFmtId="0" fontId="3" fillId="4" borderId="12" xfId="1" applyFont="1" applyFill="1" applyBorder="1" applyAlignment="1">
      <alignment horizontal="center"/>
    </xf>
    <xf numFmtId="0" fontId="3" fillId="4" borderId="12" xfId="1" applyFont="1" applyFill="1" applyBorder="1"/>
    <xf numFmtId="0" fontId="3" fillId="4" borderId="13" xfId="1" applyFont="1" applyFill="1" applyBorder="1"/>
    <xf numFmtId="0" fontId="3" fillId="4" borderId="14" xfId="1" applyFont="1" applyFill="1" applyBorder="1" applyAlignment="1">
      <alignment horizontal="center"/>
    </xf>
    <xf numFmtId="0" fontId="3" fillId="4" borderId="14" xfId="1" applyFont="1" applyFill="1" applyBorder="1"/>
    <xf numFmtId="0" fontId="3" fillId="4" borderId="15" xfId="1" applyFont="1" applyFill="1" applyBorder="1"/>
    <xf numFmtId="0" fontId="3" fillId="0" borderId="8" xfId="1" applyFont="1" applyBorder="1"/>
    <xf numFmtId="0" fontId="3" fillId="0" borderId="0" xfId="1" applyFont="1" applyBorder="1"/>
    <xf numFmtId="0" fontId="3" fillId="0" borderId="3" xfId="1" applyFont="1" applyBorder="1"/>
    <xf numFmtId="0" fontId="3" fillId="0" borderId="20" xfId="1" applyFont="1" applyBorder="1"/>
    <xf numFmtId="0" fontId="3" fillId="0" borderId="21" xfId="1" applyFont="1" applyBorder="1"/>
    <xf numFmtId="0" fontId="1" fillId="0" borderId="0" xfId="1"/>
    <xf numFmtId="0" fontId="4" fillId="5" borderId="22" xfId="1" applyFont="1" applyFill="1" applyBorder="1" applyAlignment="1"/>
    <xf numFmtId="0" fontId="9" fillId="0" borderId="0" xfId="1" applyFont="1"/>
    <xf numFmtId="0" fontId="8" fillId="0" borderId="4" xfId="1" applyFont="1" applyBorder="1" applyAlignment="1">
      <alignment horizontal="center"/>
    </xf>
    <xf numFmtId="0" fontId="13" fillId="0" borderId="0" xfId="1" applyFont="1"/>
    <xf numFmtId="0" fontId="8" fillId="0" borderId="0" xfId="1" applyFont="1" applyBorder="1" applyAlignment="1">
      <alignment horizontal="center"/>
    </xf>
    <xf numFmtId="0" fontId="3" fillId="0" borderId="0" xfId="1" applyFont="1" applyBorder="1" applyAlignment="1">
      <alignment horizontal="center"/>
    </xf>
    <xf numFmtId="0" fontId="13" fillId="0" borderId="0" xfId="1" applyFont="1" applyBorder="1" applyAlignment="1">
      <alignment horizont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/>
    <xf numFmtId="0" fontId="13" fillId="0" borderId="0" xfId="1" applyFont="1" applyFill="1"/>
    <xf numFmtId="0" fontId="13" fillId="0" borderId="0" xfId="1" applyFont="1" applyFill="1" applyBorder="1" applyAlignment="1">
      <alignment horizontal="center"/>
    </xf>
    <xf numFmtId="0" fontId="1" fillId="0" borderId="0" xfId="1" applyBorder="1"/>
    <xf numFmtId="0" fontId="9" fillId="0" borderId="0" xfId="1" applyFont="1" applyBorder="1"/>
    <xf numFmtId="0" fontId="6" fillId="0" borderId="4" xfId="1" applyFont="1" applyBorder="1" applyAlignment="1">
      <alignment vertical="center"/>
    </xf>
    <xf numFmtId="0" fontId="9" fillId="0" borderId="4" xfId="1" applyFont="1" applyBorder="1" applyAlignment="1">
      <alignment vertical="center"/>
    </xf>
    <xf numFmtId="0" fontId="3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6" fillId="0" borderId="0" xfId="1" applyFont="1" applyBorder="1" applyAlignment="1">
      <alignment vertical="center"/>
    </xf>
    <xf numFmtId="0" fontId="11" fillId="0" borderId="0" xfId="1" applyFont="1" applyBorder="1" applyAlignment="1">
      <alignment vertical="center"/>
    </xf>
    <xf numFmtId="0" fontId="11" fillId="0" borderId="29" xfId="1" applyFont="1" applyBorder="1" applyAlignment="1">
      <alignment vertical="center"/>
    </xf>
    <xf numFmtId="0" fontId="11" fillId="0" borderId="30" xfId="1" applyFont="1" applyBorder="1" applyAlignment="1">
      <alignment vertical="center"/>
    </xf>
    <xf numFmtId="0" fontId="11" fillId="0" borderId="31" xfId="1" applyFont="1" applyBorder="1" applyAlignment="1">
      <alignment vertical="center"/>
    </xf>
    <xf numFmtId="0" fontId="9" fillId="0" borderId="1" xfId="1" applyFont="1" applyBorder="1"/>
    <xf numFmtId="0" fontId="9" fillId="0" borderId="2" xfId="1" applyFont="1" applyBorder="1"/>
    <xf numFmtId="0" fontId="7" fillId="0" borderId="1" xfId="1" applyFont="1" applyBorder="1"/>
    <xf numFmtId="0" fontId="8" fillId="0" borderId="1" xfId="1" applyFont="1" applyBorder="1"/>
    <xf numFmtId="0" fontId="1" fillId="0" borderId="1" xfId="1" applyBorder="1"/>
    <xf numFmtId="0" fontId="9" fillId="0" borderId="0" xfId="1" applyFont="1" applyBorder="1" applyAlignment="1">
      <alignment vertical="center"/>
    </xf>
    <xf numFmtId="0" fontId="9" fillId="0" borderId="0" xfId="1" applyFont="1" applyBorder="1" applyAlignment="1">
      <alignment horizontal="center" vertical="center"/>
    </xf>
    <xf numFmtId="0" fontId="3" fillId="0" borderId="21" xfId="1" applyFont="1" applyBorder="1" applyAlignment="1">
      <alignment horizontal="center" vertical="center"/>
    </xf>
    <xf numFmtId="0" fontId="6" fillId="0" borderId="21" xfId="1" applyFont="1" applyBorder="1" applyAlignment="1">
      <alignment vertical="center"/>
    </xf>
    <xf numFmtId="0" fontId="6" fillId="0" borderId="33" xfId="1" applyFont="1" applyBorder="1" applyAlignment="1">
      <alignment vertical="center"/>
    </xf>
    <xf numFmtId="0" fontId="6" fillId="0" borderId="34" xfId="1" applyFont="1" applyBorder="1" applyAlignment="1">
      <alignment vertical="center"/>
    </xf>
    <xf numFmtId="0" fontId="10" fillId="3" borderId="5" xfId="1" applyFont="1" applyFill="1" applyBorder="1" applyAlignment="1">
      <alignment horizontal="center" vertical="center"/>
    </xf>
    <xf numFmtId="0" fontId="10" fillId="3" borderId="0" xfId="1" applyFont="1" applyFill="1" applyBorder="1" applyAlignment="1">
      <alignment horizontal="center" vertical="center"/>
    </xf>
    <xf numFmtId="0" fontId="10" fillId="3" borderId="39" xfId="1" applyFont="1" applyFill="1" applyBorder="1" applyAlignment="1">
      <alignment horizontal="center" vertical="center"/>
    </xf>
    <xf numFmtId="0" fontId="10" fillId="3" borderId="2" xfId="1" applyFont="1" applyFill="1" applyBorder="1" applyAlignment="1">
      <alignment horizontal="center" vertical="center"/>
    </xf>
    <xf numFmtId="0" fontId="3" fillId="0" borderId="49" xfId="1" applyFont="1" applyBorder="1"/>
    <xf numFmtId="0" fontId="1" fillId="0" borderId="49" xfId="1" applyBorder="1"/>
    <xf numFmtId="0" fontId="3" fillId="0" borderId="0" xfId="1" applyFont="1" applyBorder="1" applyAlignment="1">
      <alignment horizontal="center" vertical="center"/>
    </xf>
    <xf numFmtId="0" fontId="1" fillId="0" borderId="2" xfId="1" applyBorder="1"/>
    <xf numFmtId="0" fontId="1" fillId="0" borderId="21" xfId="1" applyBorder="1"/>
    <xf numFmtId="0" fontId="1" fillId="0" borderId="33" xfId="1" applyBorder="1"/>
    <xf numFmtId="0" fontId="4" fillId="5" borderId="54" xfId="1" applyFont="1" applyFill="1" applyBorder="1" applyAlignment="1">
      <alignment horizontal="center" vertical="center"/>
    </xf>
    <xf numFmtId="0" fontId="4" fillId="5" borderId="30" xfId="1" applyFont="1" applyFill="1" applyBorder="1" applyAlignment="1">
      <alignment horizontal="center" vertical="center"/>
    </xf>
    <xf numFmtId="0" fontId="4" fillId="5" borderId="31" xfId="1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/>
    </xf>
    <xf numFmtId="0" fontId="8" fillId="0" borderId="1" xfId="1" applyFont="1" applyFill="1" applyBorder="1" applyAlignment="1">
      <alignment horizontal="left"/>
    </xf>
    <xf numFmtId="0" fontId="3" fillId="0" borderId="20" xfId="1" applyFont="1" applyFill="1" applyBorder="1" applyAlignment="1">
      <alignment vertical="center"/>
    </xf>
    <xf numFmtId="0" fontId="3" fillId="0" borderId="46" xfId="1" applyFont="1" applyFill="1" applyBorder="1" applyAlignment="1">
      <alignment vertical="center"/>
    </xf>
    <xf numFmtId="0" fontId="3" fillId="0" borderId="20" xfId="1" applyFont="1" applyFill="1" applyBorder="1" applyAlignment="1">
      <alignment horizontal="left" vertical="center" wrapText="1"/>
    </xf>
    <xf numFmtId="0" fontId="3" fillId="0" borderId="61" xfId="1" applyFont="1" applyFill="1" applyBorder="1" applyAlignment="1">
      <alignment horizontal="center" vertical="top"/>
    </xf>
    <xf numFmtId="0" fontId="3" fillId="0" borderId="3" xfId="1" applyFont="1" applyBorder="1" applyAlignment="1">
      <alignment horizontal="left" vertical="top" wrapText="1"/>
    </xf>
    <xf numFmtId="0" fontId="3" fillId="0" borderId="3" xfId="1" applyFont="1" applyFill="1" applyBorder="1" applyAlignment="1">
      <alignment horizontal="left" vertical="top" wrapText="1"/>
    </xf>
    <xf numFmtId="0" fontId="3" fillId="0" borderId="45" xfId="1" applyFont="1" applyFill="1" applyBorder="1" applyAlignment="1">
      <alignment horizontal="left" vertical="top" wrapText="1"/>
    </xf>
    <xf numFmtId="0" fontId="3" fillId="0" borderId="3" xfId="1" applyFont="1" applyBorder="1" applyAlignment="1">
      <alignment horizontal="left" indent="1"/>
    </xf>
    <xf numFmtId="0" fontId="3" fillId="0" borderId="20" xfId="1" applyFont="1" applyBorder="1" applyAlignment="1">
      <alignment horizontal="left" indent="1"/>
    </xf>
    <xf numFmtId="0" fontId="17" fillId="0" borderId="0" xfId="0" applyFont="1"/>
    <xf numFmtId="0" fontId="18" fillId="0" borderId="0" xfId="0" applyFont="1"/>
    <xf numFmtId="0" fontId="18" fillId="0" borderId="3" xfId="0" applyFont="1" applyBorder="1"/>
    <xf numFmtId="0" fontId="18" fillId="11" borderId="3" xfId="0" applyFont="1" applyFill="1" applyBorder="1"/>
    <xf numFmtId="0" fontId="3" fillId="0" borderId="62" xfId="1" applyFont="1" applyFill="1" applyBorder="1" applyAlignment="1">
      <alignment horizontal="center" vertical="top"/>
    </xf>
    <xf numFmtId="0" fontId="19" fillId="0" borderId="0" xfId="3"/>
    <xf numFmtId="0" fontId="21" fillId="12" borderId="3" xfId="3" applyFont="1" applyFill="1" applyBorder="1" applyAlignment="1">
      <alignment horizontal="center" vertical="center"/>
    </xf>
    <xf numFmtId="0" fontId="21" fillId="12" borderId="3" xfId="3" applyFont="1" applyFill="1" applyBorder="1" applyAlignment="1">
      <alignment horizontal="center" vertical="center" wrapText="1"/>
    </xf>
    <xf numFmtId="0" fontId="19" fillId="12" borderId="3" xfId="3" applyFill="1" applyBorder="1" applyAlignment="1">
      <alignment horizontal="center"/>
    </xf>
    <xf numFmtId="0" fontId="24" fillId="0" borderId="3" xfId="3" applyFont="1" applyBorder="1" applyAlignment="1">
      <alignment horizontal="left" vertical="center"/>
    </xf>
    <xf numFmtId="0" fontId="19" fillId="13" borderId="3" xfId="3" applyFill="1" applyBorder="1" applyAlignment="1">
      <alignment horizontal="center" vertical="center"/>
    </xf>
    <xf numFmtId="0" fontId="25" fillId="13" borderId="3" xfId="3" applyFont="1" applyFill="1" applyBorder="1" applyAlignment="1">
      <alignment horizontal="center"/>
    </xf>
    <xf numFmtId="0" fontId="25" fillId="0" borderId="3" xfId="3" applyFont="1" applyBorder="1" applyAlignment="1">
      <alignment horizontal="center"/>
    </xf>
    <xf numFmtId="0" fontId="19" fillId="0" borderId="3" xfId="3" applyBorder="1"/>
    <xf numFmtId="0" fontId="26" fillId="0" borderId="3" xfId="3" applyFont="1" applyBorder="1" applyAlignment="1">
      <alignment horizontal="left" indent="1"/>
    </xf>
    <xf numFmtId="0" fontId="24" fillId="11" borderId="3" xfId="3" applyFont="1" applyFill="1" applyBorder="1" applyAlignment="1">
      <alignment horizontal="center"/>
    </xf>
    <xf numFmtId="0" fontId="21" fillId="11" borderId="3" xfId="4" applyNumberFormat="1" applyFont="1" applyFill="1" applyBorder="1" applyAlignment="1">
      <alignment horizontal="center"/>
    </xf>
    <xf numFmtId="10" fontId="21" fillId="11" borderId="3" xfId="4" applyNumberFormat="1" applyFont="1" applyFill="1" applyBorder="1" applyAlignment="1">
      <alignment horizontal="center"/>
    </xf>
    <xf numFmtId="1" fontId="19" fillId="11" borderId="3" xfId="3" applyNumberFormat="1" applyFill="1" applyBorder="1" applyAlignment="1">
      <alignment horizontal="center"/>
    </xf>
    <xf numFmtId="0" fontId="21" fillId="12" borderId="3" xfId="3" applyFont="1" applyFill="1" applyBorder="1" applyAlignment="1">
      <alignment horizontal="center" vertical="center"/>
    </xf>
    <xf numFmtId="0" fontId="24" fillId="0" borderId="3" xfId="3" applyFont="1" applyBorder="1" applyAlignment="1">
      <alignment horizontal="left" vertical="center" wrapText="1"/>
    </xf>
    <xf numFmtId="0" fontId="19" fillId="0" borderId="3" xfId="3" applyFill="1" applyBorder="1" applyAlignment="1">
      <alignment horizontal="center" vertical="center"/>
    </xf>
    <xf numFmtId="0" fontId="26" fillId="0" borderId="3" xfId="3" applyFont="1" applyBorder="1" applyAlignment="1">
      <alignment horizontal="left" wrapText="1" indent="1"/>
    </xf>
    <xf numFmtId="0" fontId="28" fillId="0" borderId="0" xfId="3" applyFont="1" applyAlignment="1">
      <alignment horizontal="left"/>
    </xf>
    <xf numFmtId="0" fontId="29" fillId="0" borderId="0" xfId="3" applyFont="1"/>
    <xf numFmtId="0" fontId="28" fillId="0" borderId="0" xfId="3" applyFont="1" applyBorder="1" applyAlignment="1">
      <alignment horizontal="left"/>
    </xf>
    <xf numFmtId="0" fontId="28" fillId="0" borderId="3" xfId="3" applyFont="1" applyFill="1" applyBorder="1" applyAlignment="1">
      <alignment horizontal="center"/>
    </xf>
    <xf numFmtId="0" fontId="28" fillId="0" borderId="3" xfId="3" applyFont="1" applyFill="1" applyBorder="1" applyAlignment="1">
      <alignment horizontal="center" vertical="center"/>
    </xf>
    <xf numFmtId="0" fontId="28" fillId="0" borderId="3" xfId="3" applyFont="1" applyBorder="1" applyAlignment="1">
      <alignment horizontal="center"/>
    </xf>
    <xf numFmtId="0" fontId="29" fillId="0" borderId="3" xfId="3" applyFont="1" applyFill="1" applyBorder="1" applyAlignment="1">
      <alignment horizontal="center"/>
    </xf>
    <xf numFmtId="0" fontId="28" fillId="0" borderId="3" xfId="3" applyFont="1" applyFill="1" applyBorder="1" applyAlignment="1">
      <alignment horizontal="left" vertical="center" wrapText="1"/>
    </xf>
    <xf numFmtId="0" fontId="29" fillId="0" borderId="3" xfId="3" applyFont="1" applyBorder="1"/>
    <xf numFmtId="0" fontId="29" fillId="0" borderId="3" xfId="3" applyFont="1" applyFill="1" applyBorder="1" applyAlignment="1">
      <alignment horizontal="left"/>
    </xf>
    <xf numFmtId="0" fontId="28" fillId="0" borderId="3" xfId="3" applyFont="1" applyFill="1" applyBorder="1" applyAlignment="1">
      <alignment horizontal="left" vertical="center"/>
    </xf>
    <xf numFmtId="0" fontId="24" fillId="11" borderId="3" xfId="3" applyFont="1" applyFill="1" applyBorder="1" applyAlignment="1">
      <alignment horizontal="right"/>
    </xf>
    <xf numFmtId="0" fontId="10" fillId="3" borderId="5" xfId="1" applyFont="1" applyFill="1" applyBorder="1" applyAlignment="1">
      <alignment horizontal="center" vertical="center"/>
    </xf>
    <xf numFmtId="0" fontId="10" fillId="3" borderId="39" xfId="1" applyFont="1" applyFill="1" applyBorder="1" applyAlignment="1">
      <alignment horizontal="center" vertical="center"/>
    </xf>
    <xf numFmtId="14" fontId="18" fillId="11" borderId="3" xfId="0" applyNumberFormat="1" applyFont="1" applyFill="1" applyBorder="1"/>
    <xf numFmtId="0" fontId="10" fillId="3" borderId="5" xfId="1" applyFont="1" applyFill="1" applyBorder="1" applyAlignment="1">
      <alignment horizontal="center" vertical="center"/>
    </xf>
    <xf numFmtId="0" fontId="10" fillId="3" borderId="39" xfId="1" applyFont="1" applyFill="1" applyBorder="1" applyAlignment="1">
      <alignment horizontal="center" vertical="center"/>
    </xf>
    <xf numFmtId="0" fontId="19" fillId="14" borderId="3" xfId="3" applyFill="1" applyBorder="1" applyAlignment="1">
      <alignment horizontal="center" vertical="center"/>
    </xf>
    <xf numFmtId="10" fontId="24" fillId="13" borderId="3" xfId="4" applyNumberFormat="1" applyFont="1" applyFill="1" applyBorder="1" applyAlignment="1">
      <alignment horizontal="center"/>
    </xf>
    <xf numFmtId="1" fontId="19" fillId="13" borderId="3" xfId="3" applyNumberFormat="1" applyFont="1" applyFill="1" applyBorder="1" applyAlignment="1">
      <alignment horizontal="center"/>
    </xf>
    <xf numFmtId="2" fontId="19" fillId="13" borderId="3" xfId="3" applyNumberFormat="1" applyFont="1" applyFill="1" applyBorder="1" applyAlignment="1">
      <alignment horizontal="center"/>
    </xf>
    <xf numFmtId="0" fontId="3" fillId="0" borderId="8" xfId="1" applyFont="1" applyBorder="1" applyAlignment="1">
      <alignment horizontal="left" indent="1"/>
    </xf>
    <xf numFmtId="0" fontId="3" fillId="0" borderId="20" xfId="1" applyFont="1" applyBorder="1" applyAlignment="1">
      <alignment horizontal="left" vertical="top" wrapText="1"/>
    </xf>
    <xf numFmtId="0" fontId="3" fillId="0" borderId="0" xfId="1" applyFont="1" applyAlignment="1">
      <alignment vertical="top"/>
    </xf>
    <xf numFmtId="0" fontId="26" fillId="14" borderId="3" xfId="3" applyFont="1" applyFill="1" applyBorder="1" applyAlignment="1">
      <alignment horizontal="left" indent="1"/>
    </xf>
    <xf numFmtId="0" fontId="19" fillId="14" borderId="0" xfId="3" applyFill="1"/>
    <xf numFmtId="0" fontId="19" fillId="0" borderId="3" xfId="3" applyBorder="1" applyAlignment="1">
      <alignment horizontal="center" vertical="center"/>
    </xf>
    <xf numFmtId="0" fontId="19" fillId="14" borderId="3" xfId="3" applyFill="1" applyBorder="1"/>
    <xf numFmtId="0" fontId="6" fillId="0" borderId="25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26" xfId="1" applyFont="1" applyBorder="1" applyAlignment="1">
      <alignment horizontal="center" vertical="center"/>
    </xf>
    <xf numFmtId="0" fontId="6" fillId="0" borderId="27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28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6" fillId="0" borderId="1" xfId="1" applyFont="1" applyBorder="1" applyAlignment="1">
      <alignment horizontal="left" vertical="top" wrapText="1" indent="6"/>
    </xf>
    <xf numFmtId="0" fontId="6" fillId="0" borderId="0" xfId="1" applyFont="1" applyBorder="1" applyAlignment="1">
      <alignment horizontal="left" vertical="top" wrapText="1" indent="6"/>
    </xf>
    <xf numFmtId="0" fontId="6" fillId="0" borderId="2" xfId="1" applyFont="1" applyBorder="1" applyAlignment="1">
      <alignment horizontal="left" vertical="top" wrapText="1" indent="6"/>
    </xf>
    <xf numFmtId="0" fontId="9" fillId="6" borderId="25" xfId="1" applyFont="1" applyFill="1" applyBorder="1" applyAlignment="1">
      <alignment horizontal="left" vertical="center"/>
    </xf>
    <xf numFmtId="0" fontId="9" fillId="6" borderId="4" xfId="1" applyFont="1" applyFill="1" applyBorder="1" applyAlignment="1">
      <alignment horizontal="left" vertical="center"/>
    </xf>
    <xf numFmtId="0" fontId="9" fillId="6" borderId="26" xfId="1" applyFont="1" applyFill="1" applyBorder="1" applyAlignment="1">
      <alignment horizontal="left" vertical="center"/>
    </xf>
    <xf numFmtId="0" fontId="9" fillId="6" borderId="27" xfId="1" applyFont="1" applyFill="1" applyBorder="1" applyAlignment="1">
      <alignment horizontal="left" vertical="center"/>
    </xf>
    <xf numFmtId="0" fontId="9" fillId="6" borderId="7" xfId="1" applyFont="1" applyFill="1" applyBorder="1" applyAlignment="1">
      <alignment horizontal="left" vertical="center"/>
    </xf>
    <xf numFmtId="0" fontId="9" fillId="6" borderId="28" xfId="1" applyFont="1" applyFill="1" applyBorder="1" applyAlignment="1">
      <alignment horizontal="left" vertical="center"/>
    </xf>
    <xf numFmtId="0" fontId="9" fillId="6" borderId="6" xfId="1" applyFont="1" applyFill="1" applyBorder="1" applyAlignment="1">
      <alignment horizontal="left" vertical="center"/>
    </xf>
    <xf numFmtId="0" fontId="9" fillId="6" borderId="9" xfId="1" applyFont="1" applyFill="1" applyBorder="1" applyAlignment="1">
      <alignment horizontal="left" vertical="center"/>
    </xf>
    <xf numFmtId="0" fontId="7" fillId="5" borderId="59" xfId="1" applyFont="1" applyFill="1" applyBorder="1" applyAlignment="1">
      <alignment horizontal="center" vertical="center" textRotation="90"/>
    </xf>
    <xf numFmtId="0" fontId="7" fillId="5" borderId="41" xfId="1" applyFont="1" applyFill="1" applyBorder="1" applyAlignment="1">
      <alignment horizontal="center" vertical="center" textRotation="90"/>
    </xf>
    <xf numFmtId="0" fontId="7" fillId="5" borderId="42" xfId="1" applyFont="1" applyFill="1" applyBorder="1" applyAlignment="1">
      <alignment horizontal="center" vertical="center" textRotation="90"/>
    </xf>
    <xf numFmtId="0" fontId="12" fillId="0" borderId="54" xfId="1" applyFont="1" applyBorder="1" applyAlignment="1">
      <alignment horizontal="left" vertical="center"/>
    </xf>
    <xf numFmtId="0" fontId="12" fillId="0" borderId="30" xfId="1" applyFont="1" applyBorder="1" applyAlignment="1">
      <alignment horizontal="left" vertical="center"/>
    </xf>
    <xf numFmtId="0" fontId="12" fillId="0" borderId="55" xfId="1" applyFont="1" applyBorder="1" applyAlignment="1">
      <alignment horizontal="left" vertical="center"/>
    </xf>
    <xf numFmtId="0" fontId="12" fillId="0" borderId="60" xfId="1" applyFont="1" applyBorder="1" applyAlignment="1">
      <alignment horizontal="left" vertical="center"/>
    </xf>
    <xf numFmtId="0" fontId="12" fillId="0" borderId="49" xfId="1" applyFont="1" applyBorder="1" applyAlignment="1">
      <alignment horizontal="left" vertical="center"/>
    </xf>
    <xf numFmtId="0" fontId="12" fillId="0" borderId="52" xfId="1" applyFont="1" applyBorder="1" applyAlignment="1">
      <alignment horizontal="left" vertical="center"/>
    </xf>
    <xf numFmtId="0" fontId="4" fillId="5" borderId="54" xfId="1" applyFont="1" applyFill="1" applyBorder="1" applyAlignment="1">
      <alignment horizontal="center" vertical="center"/>
    </xf>
    <xf numFmtId="0" fontId="4" fillId="5" borderId="30" xfId="1" applyFont="1" applyFill="1" applyBorder="1" applyAlignment="1">
      <alignment horizontal="center" vertical="center"/>
    </xf>
    <xf numFmtId="0" fontId="4" fillId="5" borderId="55" xfId="1" applyFont="1" applyFill="1" applyBorder="1" applyAlignment="1">
      <alignment horizontal="center" vertical="center"/>
    </xf>
    <xf numFmtId="0" fontId="12" fillId="0" borderId="24" xfId="1" applyFont="1" applyBorder="1" applyAlignment="1">
      <alignment horizontal="left" vertical="center"/>
    </xf>
    <xf numFmtId="0" fontId="12" fillId="0" borderId="22" xfId="1" applyFont="1" applyBorder="1" applyAlignment="1">
      <alignment horizontal="left" vertical="center"/>
    </xf>
    <xf numFmtId="0" fontId="12" fillId="0" borderId="23" xfId="1" applyFont="1" applyBorder="1" applyAlignment="1">
      <alignment horizontal="left" vertical="center"/>
    </xf>
    <xf numFmtId="0" fontId="4" fillId="5" borderId="40" xfId="1" applyFont="1" applyFill="1" applyBorder="1" applyAlignment="1">
      <alignment horizontal="center"/>
    </xf>
    <xf numFmtId="0" fontId="4" fillId="5" borderId="22" xfId="1" applyFont="1" applyFill="1" applyBorder="1" applyAlignment="1">
      <alignment horizontal="center"/>
    </xf>
    <xf numFmtId="0" fontId="6" fillId="0" borderId="24" xfId="1" applyFont="1" applyBorder="1" applyAlignment="1">
      <alignment horizontal="center" vertical="center"/>
    </xf>
    <xf numFmtId="0" fontId="6" fillId="0" borderId="22" xfId="1" applyFont="1" applyBorder="1" applyAlignment="1">
      <alignment horizontal="center" vertical="center"/>
    </xf>
    <xf numFmtId="0" fontId="6" fillId="0" borderId="23" xfId="1" applyFont="1" applyBorder="1" applyAlignment="1">
      <alignment horizontal="center" vertical="center"/>
    </xf>
    <xf numFmtId="0" fontId="4" fillId="5" borderId="24" xfId="1" applyFont="1" applyFill="1" applyBorder="1" applyAlignment="1">
      <alignment horizontal="center" vertical="center"/>
    </xf>
    <xf numFmtId="0" fontId="4" fillId="5" borderId="22" xfId="1" applyFont="1" applyFill="1" applyBorder="1" applyAlignment="1">
      <alignment horizontal="center" vertical="center"/>
    </xf>
    <xf numFmtId="0" fontId="4" fillId="5" borderId="23" xfId="1" applyFont="1" applyFill="1" applyBorder="1" applyAlignment="1">
      <alignment horizontal="center" vertical="center"/>
    </xf>
    <xf numFmtId="0" fontId="9" fillId="0" borderId="24" xfId="1" applyFont="1" applyBorder="1" applyAlignment="1">
      <alignment horizontal="center" vertical="center"/>
    </xf>
    <xf numFmtId="0" fontId="9" fillId="0" borderId="22" xfId="1" applyFont="1" applyBorder="1" applyAlignment="1">
      <alignment horizontal="center" vertical="center"/>
    </xf>
    <xf numFmtId="0" fontId="9" fillId="0" borderId="32" xfId="1" applyFont="1" applyBorder="1" applyAlignment="1">
      <alignment horizontal="center" vertical="center"/>
    </xf>
    <xf numFmtId="14" fontId="9" fillId="0" borderId="24" xfId="1" applyNumberFormat="1" applyFont="1" applyBorder="1" applyAlignment="1">
      <alignment horizontal="center"/>
    </xf>
    <xf numFmtId="14" fontId="9" fillId="0" borderId="22" xfId="1" applyNumberFormat="1" applyFont="1" applyBorder="1" applyAlignment="1">
      <alignment horizontal="center"/>
    </xf>
    <xf numFmtId="14" fontId="9" fillId="0" borderId="32" xfId="1" applyNumberFormat="1" applyFont="1" applyBorder="1" applyAlignment="1">
      <alignment horizontal="center"/>
    </xf>
    <xf numFmtId="0" fontId="12" fillId="0" borderId="0" xfId="1" applyFont="1" applyBorder="1" applyAlignment="1">
      <alignment horizontal="left" vertical="center"/>
    </xf>
    <xf numFmtId="0" fontId="12" fillId="0" borderId="25" xfId="1" applyFont="1" applyBorder="1" applyAlignment="1">
      <alignment horizontal="left" vertical="center"/>
    </xf>
    <xf numFmtId="0" fontId="12" fillId="0" borderId="4" xfId="1" applyFont="1" applyBorder="1" applyAlignment="1">
      <alignment horizontal="left" vertical="center"/>
    </xf>
    <xf numFmtId="0" fontId="12" fillId="0" borderId="26" xfId="1" applyFont="1" applyBorder="1" applyAlignment="1">
      <alignment horizontal="left" vertical="center"/>
    </xf>
    <xf numFmtId="0" fontId="12" fillId="0" borderId="43" xfId="1" applyFont="1" applyBorder="1" applyAlignment="1">
      <alignment horizontal="left" vertical="center"/>
    </xf>
    <xf numFmtId="0" fontId="12" fillId="0" borderId="34" xfId="1" applyFont="1" applyBorder="1" applyAlignment="1">
      <alignment horizontal="left" vertical="center"/>
    </xf>
    <xf numFmtId="0" fontId="12" fillId="0" borderId="44" xfId="1" applyFont="1" applyBorder="1" applyAlignment="1">
      <alignment horizontal="left" vertical="center"/>
    </xf>
    <xf numFmtId="0" fontId="11" fillId="0" borderId="0" xfId="1" applyFont="1" applyBorder="1" applyAlignment="1">
      <alignment horizontal="center" vertical="center"/>
    </xf>
    <xf numFmtId="0" fontId="7" fillId="5" borderId="24" xfId="1" applyFont="1" applyFill="1" applyBorder="1" applyAlignment="1">
      <alignment horizontal="center"/>
    </xf>
    <xf numFmtId="0" fontId="7" fillId="5" borderId="22" xfId="1" applyFont="1" applyFill="1" applyBorder="1" applyAlignment="1">
      <alignment horizontal="center"/>
    </xf>
    <xf numFmtId="0" fontId="6" fillId="0" borderId="3" xfId="1" applyFont="1" applyBorder="1" applyAlignment="1">
      <alignment horizontal="center" vertical="center"/>
    </xf>
    <xf numFmtId="0" fontId="10" fillId="5" borderId="24" xfId="1" applyFont="1" applyFill="1" applyBorder="1" applyAlignment="1">
      <alignment horizontal="center"/>
    </xf>
    <xf numFmtId="0" fontId="10" fillId="5" borderId="22" xfId="1" applyFont="1" applyFill="1" applyBorder="1" applyAlignment="1">
      <alignment horizontal="center"/>
    </xf>
    <xf numFmtId="0" fontId="10" fillId="5" borderId="23" xfId="1" applyFont="1" applyFill="1" applyBorder="1" applyAlignment="1">
      <alignment horizontal="center"/>
    </xf>
    <xf numFmtId="0" fontId="10" fillId="5" borderId="22" xfId="1" applyFont="1" applyFill="1" applyBorder="1" applyAlignment="1">
      <alignment horizontal="center" vertical="center"/>
    </xf>
    <xf numFmtId="14" fontId="6" fillId="0" borderId="27" xfId="1" applyNumberFormat="1" applyFont="1" applyBorder="1" applyAlignment="1">
      <alignment horizontal="center"/>
    </xf>
    <xf numFmtId="0" fontId="6" fillId="0" borderId="7" xfId="1" applyFont="1" applyBorder="1" applyAlignment="1">
      <alignment horizontal="center"/>
    </xf>
    <xf numFmtId="0" fontId="6" fillId="0" borderId="28" xfId="1" applyFont="1" applyBorder="1" applyAlignment="1">
      <alignment horizontal="center"/>
    </xf>
    <xf numFmtId="0" fontId="8" fillId="7" borderId="24" xfId="1" applyFont="1" applyFill="1" applyBorder="1" applyAlignment="1">
      <alignment horizontal="center"/>
    </xf>
    <xf numFmtId="0" fontId="8" fillId="7" borderId="22" xfId="1" applyFont="1" applyFill="1" applyBorder="1" applyAlignment="1">
      <alignment horizontal="center"/>
    </xf>
    <xf numFmtId="0" fontId="8" fillId="7" borderId="23" xfId="1" applyFont="1" applyFill="1" applyBorder="1" applyAlignment="1">
      <alignment horizontal="center"/>
    </xf>
    <xf numFmtId="0" fontId="4" fillId="2" borderId="24" xfId="1" applyFont="1" applyFill="1" applyBorder="1" applyAlignment="1">
      <alignment horizontal="center"/>
    </xf>
    <xf numFmtId="0" fontId="9" fillId="2" borderId="22" xfId="1" applyFont="1" applyFill="1" applyBorder="1" applyAlignment="1">
      <alignment horizontal="center"/>
    </xf>
    <xf numFmtId="0" fontId="9" fillId="2" borderId="23" xfId="1" applyFont="1" applyFill="1" applyBorder="1" applyAlignment="1">
      <alignment horizontal="center"/>
    </xf>
    <xf numFmtId="0" fontId="10" fillId="8" borderId="25" xfId="1" applyFont="1" applyFill="1" applyBorder="1" applyAlignment="1">
      <alignment horizontal="left" wrapText="1" indent="2"/>
    </xf>
    <xf numFmtId="0" fontId="10" fillId="8" borderId="4" xfId="1" applyFont="1" applyFill="1" applyBorder="1" applyAlignment="1">
      <alignment horizontal="left" wrapText="1" indent="2"/>
    </xf>
    <xf numFmtId="0" fontId="10" fillId="8" borderId="26" xfId="1" applyFont="1" applyFill="1" applyBorder="1" applyAlignment="1">
      <alignment horizontal="left" wrapText="1" indent="2"/>
    </xf>
    <xf numFmtId="0" fontId="10" fillId="8" borderId="27" xfId="1" applyFont="1" applyFill="1" applyBorder="1" applyAlignment="1">
      <alignment horizontal="left" wrapText="1" indent="2"/>
    </xf>
    <xf numFmtId="0" fontId="10" fillId="8" borderId="7" xfId="1" applyFont="1" applyFill="1" applyBorder="1" applyAlignment="1">
      <alignment horizontal="left" wrapText="1" indent="2"/>
    </xf>
    <xf numFmtId="0" fontId="10" fillId="8" borderId="28" xfId="1" applyFont="1" applyFill="1" applyBorder="1" applyAlignment="1">
      <alignment horizontal="left" wrapText="1" indent="2"/>
    </xf>
    <xf numFmtId="0" fontId="3" fillId="9" borderId="25" xfId="1" applyFont="1" applyFill="1" applyBorder="1" applyAlignment="1">
      <alignment horizontal="left" vertical="center" wrapText="1" indent="3"/>
    </xf>
    <xf numFmtId="0" fontId="3" fillId="9" borderId="4" xfId="1" applyFont="1" applyFill="1" applyBorder="1" applyAlignment="1">
      <alignment horizontal="left" vertical="center" wrapText="1" indent="3"/>
    </xf>
    <xf numFmtId="0" fontId="3" fillId="9" borderId="26" xfId="1" applyFont="1" applyFill="1" applyBorder="1" applyAlignment="1">
      <alignment horizontal="left" vertical="center" wrapText="1" indent="3"/>
    </xf>
    <xf numFmtId="0" fontId="3" fillId="9" borderId="27" xfId="1" applyFont="1" applyFill="1" applyBorder="1" applyAlignment="1">
      <alignment horizontal="left" vertical="center" wrapText="1" indent="3"/>
    </xf>
    <xf numFmtId="0" fontId="3" fillId="9" borderId="7" xfId="1" applyFont="1" applyFill="1" applyBorder="1" applyAlignment="1">
      <alignment horizontal="left" vertical="center" wrapText="1" indent="3"/>
    </xf>
    <xf numFmtId="0" fontId="3" fillId="9" borderId="28" xfId="1" applyFont="1" applyFill="1" applyBorder="1" applyAlignment="1">
      <alignment horizontal="left" vertical="center" wrapText="1" indent="3"/>
    </xf>
    <xf numFmtId="0" fontId="3" fillId="9" borderId="25" xfId="1" applyFont="1" applyFill="1" applyBorder="1" applyAlignment="1">
      <alignment horizontal="center" vertical="center"/>
    </xf>
    <xf numFmtId="0" fontId="3" fillId="9" borderId="4" xfId="1" applyFont="1" applyFill="1" applyBorder="1" applyAlignment="1">
      <alignment horizontal="center" vertical="center"/>
    </xf>
    <xf numFmtId="0" fontId="3" fillId="9" borderId="26" xfId="1" applyFont="1" applyFill="1" applyBorder="1" applyAlignment="1">
      <alignment horizontal="center" vertical="center"/>
    </xf>
    <xf numFmtId="0" fontId="3" fillId="9" borderId="27" xfId="1" applyFont="1" applyFill="1" applyBorder="1" applyAlignment="1">
      <alignment horizontal="center" vertical="center"/>
    </xf>
    <xf numFmtId="0" fontId="3" fillId="9" borderId="7" xfId="1" applyFont="1" applyFill="1" applyBorder="1" applyAlignment="1">
      <alignment horizontal="center" vertical="center"/>
    </xf>
    <xf numFmtId="0" fontId="3" fillId="9" borderId="28" xfId="1" applyFont="1" applyFill="1" applyBorder="1" applyAlignment="1">
      <alignment horizontal="center" vertical="center"/>
    </xf>
    <xf numFmtId="0" fontId="13" fillId="9" borderId="25" xfId="1" applyFont="1" applyFill="1" applyBorder="1" applyAlignment="1">
      <alignment horizontal="center" vertical="center"/>
    </xf>
    <xf numFmtId="0" fontId="13" fillId="9" borderId="4" xfId="1" applyFont="1" applyFill="1" applyBorder="1" applyAlignment="1">
      <alignment horizontal="center" vertical="center"/>
    </xf>
    <xf numFmtId="0" fontId="13" fillId="9" borderId="26" xfId="1" applyFont="1" applyFill="1" applyBorder="1" applyAlignment="1">
      <alignment horizontal="center" vertical="center"/>
    </xf>
    <xf numFmtId="0" fontId="13" fillId="9" borderId="27" xfId="1" applyFont="1" applyFill="1" applyBorder="1" applyAlignment="1">
      <alignment horizontal="center" vertical="center"/>
    </xf>
    <xf numFmtId="0" fontId="13" fillId="9" borderId="7" xfId="1" applyFont="1" applyFill="1" applyBorder="1" applyAlignment="1">
      <alignment horizontal="center" vertical="center"/>
    </xf>
    <xf numFmtId="0" fontId="13" fillId="9" borderId="28" xfId="1" applyFont="1" applyFill="1" applyBorder="1" applyAlignment="1">
      <alignment horizontal="center" vertical="center"/>
    </xf>
    <xf numFmtId="0" fontId="3" fillId="9" borderId="25" xfId="1" applyFont="1" applyFill="1" applyBorder="1" applyAlignment="1">
      <alignment horizontal="left" vertical="center" wrapText="1" indent="4"/>
    </xf>
    <xf numFmtId="0" fontId="3" fillId="9" borderId="4" xfId="1" applyFont="1" applyFill="1" applyBorder="1" applyAlignment="1">
      <alignment horizontal="left" vertical="center" wrapText="1" indent="4"/>
    </xf>
    <xf numFmtId="0" fontId="3" fillId="9" borderId="26" xfId="1" applyFont="1" applyFill="1" applyBorder="1" applyAlignment="1">
      <alignment horizontal="left" vertical="center" wrapText="1" indent="4"/>
    </xf>
    <xf numFmtId="0" fontId="3" fillId="9" borderId="27" xfId="1" applyFont="1" applyFill="1" applyBorder="1" applyAlignment="1">
      <alignment horizontal="left" vertical="center" wrapText="1" indent="4"/>
    </xf>
    <xf numFmtId="0" fontId="3" fillId="9" borderId="7" xfId="1" applyFont="1" applyFill="1" applyBorder="1" applyAlignment="1">
      <alignment horizontal="left" vertical="center" wrapText="1" indent="4"/>
    </xf>
    <xf numFmtId="0" fontId="3" fillId="9" borderId="28" xfId="1" applyFont="1" applyFill="1" applyBorder="1" applyAlignment="1">
      <alignment horizontal="left" vertical="center" wrapText="1" indent="4"/>
    </xf>
    <xf numFmtId="0" fontId="30" fillId="9" borderId="25" xfId="1" applyFont="1" applyFill="1" applyBorder="1" applyAlignment="1">
      <alignment horizontal="center" vertical="center"/>
    </xf>
    <xf numFmtId="0" fontId="16" fillId="9" borderId="4" xfId="1" applyFont="1" applyFill="1" applyBorder="1" applyAlignment="1">
      <alignment horizontal="center" vertical="center"/>
    </xf>
    <xf numFmtId="0" fontId="16" fillId="9" borderId="26" xfId="1" applyFont="1" applyFill="1" applyBorder="1" applyAlignment="1">
      <alignment horizontal="center" vertical="center"/>
    </xf>
    <xf numFmtId="0" fontId="16" fillId="9" borderId="27" xfId="1" applyFont="1" applyFill="1" applyBorder="1" applyAlignment="1">
      <alignment horizontal="center" vertical="center"/>
    </xf>
    <xf numFmtId="0" fontId="16" fillId="9" borderId="7" xfId="1" applyFont="1" applyFill="1" applyBorder="1" applyAlignment="1">
      <alignment horizontal="center" vertical="center"/>
    </xf>
    <xf numFmtId="0" fontId="16" fillId="9" borderId="28" xfId="1" applyFont="1" applyFill="1" applyBorder="1" applyAlignment="1">
      <alignment horizontal="center" vertical="center"/>
    </xf>
    <xf numFmtId="0" fontId="7" fillId="8" borderId="25" xfId="1" applyFont="1" applyFill="1" applyBorder="1" applyAlignment="1">
      <alignment horizontal="center" vertical="center"/>
    </xf>
    <xf numFmtId="0" fontId="7" fillId="8" borderId="4" xfId="1" applyFont="1" applyFill="1" applyBorder="1" applyAlignment="1">
      <alignment horizontal="center" vertical="center"/>
    </xf>
    <xf numFmtId="0" fontId="7" fillId="8" borderId="26" xfId="1" applyFont="1" applyFill="1" applyBorder="1" applyAlignment="1">
      <alignment horizontal="center" vertical="center"/>
    </xf>
    <xf numFmtId="0" fontId="7" fillId="8" borderId="27" xfId="1" applyFont="1" applyFill="1" applyBorder="1" applyAlignment="1">
      <alignment horizontal="center" vertical="center"/>
    </xf>
    <xf numFmtId="0" fontId="7" fillId="8" borderId="7" xfId="1" applyFont="1" applyFill="1" applyBorder="1" applyAlignment="1">
      <alignment horizontal="center" vertical="center"/>
    </xf>
    <xf numFmtId="0" fontId="7" fillId="8" borderId="28" xfId="1" applyFont="1" applyFill="1" applyBorder="1" applyAlignment="1">
      <alignment horizontal="center" vertical="center"/>
    </xf>
    <xf numFmtId="0" fontId="6" fillId="0" borderId="23" xfId="1" applyFont="1" applyBorder="1" applyAlignment="1">
      <alignment horizontal="left" vertical="center"/>
    </xf>
    <xf numFmtId="0" fontId="6" fillId="0" borderId="3" xfId="1" applyFont="1" applyBorder="1" applyAlignment="1">
      <alignment horizontal="left" vertical="center"/>
    </xf>
    <xf numFmtId="0" fontId="7" fillId="10" borderId="59" xfId="1" applyFont="1" applyFill="1" applyBorder="1" applyAlignment="1">
      <alignment horizontal="center" vertical="center" textRotation="90"/>
    </xf>
    <xf numFmtId="0" fontId="7" fillId="10" borderId="41" xfId="1" applyFont="1" applyFill="1" applyBorder="1" applyAlignment="1">
      <alignment horizontal="center" vertical="center" textRotation="90"/>
    </xf>
    <xf numFmtId="0" fontId="7" fillId="10" borderId="42" xfId="1" applyFont="1" applyFill="1" applyBorder="1" applyAlignment="1">
      <alignment horizontal="center" vertical="center" textRotation="90"/>
    </xf>
    <xf numFmtId="0" fontId="6" fillId="0" borderId="55" xfId="1" applyFont="1" applyBorder="1" applyAlignment="1">
      <alignment horizontal="left" vertical="center"/>
    </xf>
    <xf numFmtId="0" fontId="6" fillId="0" borderId="53" xfId="1" applyFont="1" applyBorder="1" applyAlignment="1">
      <alignment horizontal="left" vertical="center"/>
    </xf>
    <xf numFmtId="0" fontId="4" fillId="5" borderId="31" xfId="1" applyFont="1" applyFill="1" applyBorder="1" applyAlignment="1">
      <alignment horizontal="center" vertical="center"/>
    </xf>
    <xf numFmtId="0" fontId="6" fillId="0" borderId="20" xfId="1" applyFont="1" applyBorder="1" applyAlignment="1">
      <alignment horizontal="left" vertical="center"/>
    </xf>
    <xf numFmtId="0" fontId="10" fillId="2" borderId="53" xfId="1" applyFont="1" applyFill="1" applyBorder="1" applyAlignment="1">
      <alignment horizontal="center" vertical="center"/>
    </xf>
    <xf numFmtId="0" fontId="10" fillId="2" borderId="3" xfId="1" applyFont="1" applyFill="1" applyBorder="1" applyAlignment="1">
      <alignment horizontal="center" vertical="center"/>
    </xf>
    <xf numFmtId="0" fontId="10" fillId="2" borderId="59" xfId="1" applyFont="1" applyFill="1" applyBorder="1" applyAlignment="1">
      <alignment horizontal="center" vertical="center" textRotation="90"/>
    </xf>
    <xf numFmtId="0" fontId="10" fillId="2" borderId="41" xfId="1" applyFont="1" applyFill="1" applyBorder="1" applyAlignment="1">
      <alignment horizontal="center" vertical="center" textRotation="90"/>
    </xf>
    <xf numFmtId="0" fontId="10" fillId="2" borderId="42" xfId="1" applyFont="1" applyFill="1" applyBorder="1" applyAlignment="1">
      <alignment horizontal="center" vertical="center" textRotation="90"/>
    </xf>
    <xf numFmtId="14" fontId="10" fillId="0" borderId="24" xfId="2" applyNumberFormat="1" applyFont="1" applyFill="1" applyBorder="1" applyAlignment="1">
      <alignment horizontal="center" vertical="center"/>
    </xf>
    <xf numFmtId="0" fontId="10" fillId="0" borderId="32" xfId="2" applyFont="1" applyFill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57" xfId="1" applyFont="1" applyBorder="1" applyAlignment="1">
      <alignment horizontal="center" vertical="center"/>
    </xf>
    <xf numFmtId="0" fontId="3" fillId="0" borderId="51" xfId="1" applyFont="1" applyBorder="1" applyAlignment="1">
      <alignment horizontal="center" vertical="center"/>
    </xf>
    <xf numFmtId="0" fontId="3" fillId="0" borderId="58" xfId="1" applyFont="1" applyBorder="1" applyAlignment="1">
      <alignment horizontal="center" vertical="center"/>
    </xf>
    <xf numFmtId="0" fontId="3" fillId="0" borderId="43" xfId="1" applyFont="1" applyBorder="1" applyAlignment="1">
      <alignment horizontal="left" vertical="center"/>
    </xf>
    <xf numFmtId="0" fontId="3" fillId="0" borderId="44" xfId="1" applyFont="1" applyBorder="1" applyAlignment="1">
      <alignment horizontal="left" vertical="center"/>
    </xf>
    <xf numFmtId="0" fontId="10" fillId="2" borderId="56" xfId="1" applyFont="1" applyFill="1" applyBorder="1" applyAlignment="1">
      <alignment horizontal="center" vertical="center"/>
    </xf>
    <xf numFmtId="0" fontId="10" fillId="2" borderId="45" xfId="1" applyFont="1" applyFill="1" applyBorder="1" applyAlignment="1">
      <alignment horizontal="center" vertical="center"/>
    </xf>
    <xf numFmtId="0" fontId="3" fillId="0" borderId="24" xfId="1" applyFont="1" applyBorder="1" applyAlignment="1">
      <alignment horizontal="left" vertical="center"/>
    </xf>
    <xf numFmtId="0" fontId="3" fillId="0" borderId="23" xfId="1" applyFont="1" applyBorder="1" applyAlignment="1">
      <alignment horizontal="left" vertical="center"/>
    </xf>
    <xf numFmtId="0" fontId="3" fillId="0" borderId="54" xfId="1" applyFont="1" applyBorder="1" applyAlignment="1">
      <alignment horizontal="left" vertical="center"/>
    </xf>
    <xf numFmtId="0" fontId="3" fillId="0" borderId="55" xfId="1" applyFont="1" applyBorder="1" applyAlignment="1">
      <alignment horizontal="left" vertical="center"/>
    </xf>
    <xf numFmtId="0" fontId="10" fillId="3" borderId="35" xfId="1" applyFont="1" applyFill="1" applyBorder="1" applyAlignment="1">
      <alignment horizontal="center" vertical="center"/>
    </xf>
    <xf numFmtId="0" fontId="10" fillId="3" borderId="1" xfId="1" applyFont="1" applyFill="1" applyBorder="1" applyAlignment="1">
      <alignment horizontal="center" vertical="center"/>
    </xf>
    <xf numFmtId="0" fontId="10" fillId="3" borderId="5" xfId="1" applyFont="1" applyFill="1" applyBorder="1" applyAlignment="1">
      <alignment horizontal="center" vertical="center"/>
    </xf>
    <xf numFmtId="0" fontId="10" fillId="3" borderId="39" xfId="1" applyFont="1" applyFill="1" applyBorder="1" applyAlignment="1">
      <alignment horizontal="center" vertical="center"/>
    </xf>
    <xf numFmtId="0" fontId="3" fillId="0" borderId="24" xfId="1" applyFont="1" applyBorder="1" applyAlignment="1">
      <alignment horizontal="center" vertical="center"/>
    </xf>
    <xf numFmtId="0" fontId="3" fillId="0" borderId="22" xfId="1" applyFont="1" applyBorder="1" applyAlignment="1">
      <alignment horizontal="center" vertical="center"/>
    </xf>
    <xf numFmtId="0" fontId="3" fillId="0" borderId="23" xfId="1" applyFont="1" applyBorder="1" applyAlignment="1">
      <alignment horizontal="center" vertical="center"/>
    </xf>
    <xf numFmtId="0" fontId="3" fillId="9" borderId="25" xfId="1" applyFont="1" applyFill="1" applyBorder="1" applyAlignment="1">
      <alignment horizontal="center" vertical="center" wrapText="1"/>
    </xf>
    <xf numFmtId="0" fontId="3" fillId="9" borderId="4" xfId="1" applyFont="1" applyFill="1" applyBorder="1" applyAlignment="1">
      <alignment horizontal="center" vertical="center" wrapText="1"/>
    </xf>
    <xf numFmtId="0" fontId="3" fillId="9" borderId="26" xfId="1" applyFont="1" applyFill="1" applyBorder="1" applyAlignment="1">
      <alignment horizontal="center" vertical="center" wrapText="1"/>
    </xf>
    <xf numFmtId="0" fontId="3" fillId="9" borderId="27" xfId="1" applyFont="1" applyFill="1" applyBorder="1" applyAlignment="1">
      <alignment horizontal="center" vertical="center" wrapText="1"/>
    </xf>
    <xf numFmtId="0" fontId="3" fillId="9" borderId="7" xfId="1" applyFont="1" applyFill="1" applyBorder="1" applyAlignment="1">
      <alignment horizontal="center" vertical="center" wrapText="1"/>
    </xf>
    <xf numFmtId="0" fontId="3" fillId="9" borderId="28" xfId="1" applyFont="1" applyFill="1" applyBorder="1" applyAlignment="1">
      <alignment horizontal="center" vertical="center" wrapText="1"/>
    </xf>
    <xf numFmtId="0" fontId="2" fillId="0" borderId="48" xfId="1" applyFont="1" applyBorder="1" applyAlignment="1">
      <alignment horizontal="center"/>
    </xf>
    <xf numFmtId="0" fontId="2" fillId="0" borderId="49" xfId="1" applyFont="1" applyBorder="1" applyAlignment="1">
      <alignment horizontal="center"/>
    </xf>
    <xf numFmtId="0" fontId="2" fillId="0" borderId="50" xfId="1" applyFont="1" applyBorder="1" applyAlignment="1">
      <alignment horizontal="center"/>
    </xf>
    <xf numFmtId="0" fontId="4" fillId="2" borderId="40" xfId="2" applyFont="1" applyFill="1" applyBorder="1" applyAlignment="1">
      <alignment horizontal="center"/>
    </xf>
    <xf numFmtId="0" fontId="4" fillId="2" borderId="23" xfId="2" applyFont="1" applyFill="1" applyBorder="1" applyAlignment="1">
      <alignment horizontal="center"/>
    </xf>
    <xf numFmtId="0" fontId="6" fillId="13" borderId="24" xfId="2" applyFont="1" applyFill="1" applyBorder="1" applyAlignment="1">
      <alignment horizontal="center" vertical="center"/>
    </xf>
    <xf numFmtId="0" fontId="6" fillId="13" borderId="22" xfId="2" applyFont="1" applyFill="1" applyBorder="1" applyAlignment="1">
      <alignment horizontal="center" vertical="center"/>
    </xf>
    <xf numFmtId="0" fontId="7" fillId="0" borderId="24" xfId="2" applyFont="1" applyFill="1" applyBorder="1" applyAlignment="1">
      <alignment horizontal="center"/>
    </xf>
    <xf numFmtId="0" fontId="7" fillId="0" borderId="32" xfId="2" applyFont="1" applyFill="1" applyBorder="1" applyAlignment="1">
      <alignment horizontal="center"/>
    </xf>
    <xf numFmtId="0" fontId="3" fillId="0" borderId="24" xfId="1" applyFont="1" applyFill="1" applyBorder="1" applyAlignment="1">
      <alignment horizontal="center" vertical="center"/>
    </xf>
    <xf numFmtId="0" fontId="3" fillId="0" borderId="22" xfId="1" applyFont="1" applyFill="1" applyBorder="1" applyAlignment="1">
      <alignment horizontal="center" vertical="center"/>
    </xf>
    <xf numFmtId="0" fontId="3" fillId="0" borderId="32" xfId="1" applyFont="1" applyFill="1" applyBorder="1" applyAlignment="1">
      <alignment horizontal="center" vertical="center"/>
    </xf>
    <xf numFmtId="0" fontId="6" fillId="0" borderId="24" xfId="2" applyFont="1" applyBorder="1" applyAlignment="1">
      <alignment horizontal="center" vertical="center"/>
    </xf>
    <xf numFmtId="0" fontId="6" fillId="0" borderId="22" xfId="2" applyFont="1" applyBorder="1" applyAlignment="1">
      <alignment horizontal="center" vertical="center"/>
    </xf>
    <xf numFmtId="0" fontId="22" fillId="12" borderId="5" xfId="3" applyFont="1" applyFill="1" applyBorder="1" applyAlignment="1">
      <alignment horizontal="center" vertical="center" wrapText="1"/>
    </xf>
    <xf numFmtId="0" fontId="22" fillId="12" borderId="8" xfId="3" applyFont="1" applyFill="1" applyBorder="1" applyAlignment="1">
      <alignment horizontal="center" vertical="center" wrapText="1"/>
    </xf>
    <xf numFmtId="0" fontId="23" fillId="12" borderId="24" xfId="3" applyFont="1" applyFill="1" applyBorder="1" applyAlignment="1">
      <alignment horizontal="center" vertical="center"/>
    </xf>
    <xf numFmtId="0" fontId="23" fillId="12" borderId="22" xfId="3" applyFont="1" applyFill="1" applyBorder="1" applyAlignment="1">
      <alignment horizontal="center" vertical="center"/>
    </xf>
    <xf numFmtId="0" fontId="23" fillId="12" borderId="23" xfId="3" applyFont="1" applyFill="1" applyBorder="1" applyAlignment="1">
      <alignment horizontal="center" vertical="center"/>
    </xf>
    <xf numFmtId="0" fontId="20" fillId="0" borderId="0" xfId="3" applyFont="1" applyAlignment="1">
      <alignment horizontal="center"/>
    </xf>
    <xf numFmtId="0" fontId="21" fillId="0" borderId="0" xfId="3" applyFont="1" applyBorder="1" applyAlignment="1">
      <alignment horizontal="center"/>
    </xf>
    <xf numFmtId="0" fontId="21" fillId="12" borderId="5" xfId="3" applyFont="1" applyFill="1" applyBorder="1" applyAlignment="1">
      <alignment horizontal="center" vertical="center"/>
    </xf>
    <xf numFmtId="0" fontId="21" fillId="12" borderId="39" xfId="3" applyFont="1" applyFill="1" applyBorder="1" applyAlignment="1">
      <alignment horizontal="center" vertical="center"/>
    </xf>
    <xf numFmtId="0" fontId="21" fillId="12" borderId="8" xfId="3" applyFont="1" applyFill="1" applyBorder="1" applyAlignment="1">
      <alignment horizontal="center" vertical="center"/>
    </xf>
    <xf numFmtId="0" fontId="21" fillId="12" borderId="3" xfId="3" applyFont="1" applyFill="1" applyBorder="1" applyAlignment="1">
      <alignment horizontal="center" vertical="center"/>
    </xf>
    <xf numFmtId="0" fontId="21" fillId="12" borderId="3" xfId="3" applyFont="1" applyFill="1" applyBorder="1" applyAlignment="1">
      <alignment horizontal="center" vertical="center" wrapText="1"/>
    </xf>
    <xf numFmtId="0" fontId="20" fillId="0" borderId="0" xfId="3" applyFont="1" applyAlignment="1">
      <alignment horizontal="left"/>
    </xf>
    <xf numFmtId="0" fontId="21" fillId="0" borderId="0" xfId="3" applyFont="1" applyBorder="1" applyAlignment="1">
      <alignment horizontal="left"/>
    </xf>
    <xf numFmtId="0" fontId="27" fillId="12" borderId="25" xfId="3" applyFont="1" applyFill="1" applyBorder="1" applyAlignment="1">
      <alignment horizontal="center" vertical="center"/>
    </xf>
    <xf numFmtId="0" fontId="27" fillId="12" borderId="4" xfId="3" applyFont="1" applyFill="1" applyBorder="1" applyAlignment="1">
      <alignment horizontal="center" vertical="center"/>
    </xf>
    <xf numFmtId="0" fontId="27" fillId="12" borderId="26" xfId="3" applyFont="1" applyFill="1" applyBorder="1" applyAlignment="1">
      <alignment horizontal="center" vertical="center"/>
    </xf>
    <xf numFmtId="0" fontId="27" fillId="12" borderId="27" xfId="3" applyFont="1" applyFill="1" applyBorder="1" applyAlignment="1">
      <alignment horizontal="center" vertical="center"/>
    </xf>
    <xf numFmtId="0" fontId="27" fillId="12" borderId="7" xfId="3" applyFont="1" applyFill="1" applyBorder="1" applyAlignment="1">
      <alignment horizontal="center" vertical="center"/>
    </xf>
    <xf numFmtId="0" fontId="27" fillId="12" borderId="28" xfId="3" applyFont="1" applyFill="1" applyBorder="1" applyAlignment="1">
      <alignment horizontal="center" vertical="center"/>
    </xf>
    <xf numFmtId="0" fontId="3" fillId="0" borderId="45" xfId="1" applyFont="1" applyBorder="1" applyAlignment="1">
      <alignment horizontal="center"/>
    </xf>
    <xf numFmtId="0" fontId="3" fillId="0" borderId="46" xfId="1" applyFont="1" applyBorder="1" applyAlignment="1">
      <alignment horizontal="center"/>
    </xf>
    <xf numFmtId="0" fontId="3" fillId="0" borderId="20" xfId="1" applyFont="1" applyBorder="1" applyAlignment="1">
      <alignment horizontal="center"/>
    </xf>
    <xf numFmtId="0" fontId="6" fillId="0" borderId="24" xfId="1" applyFont="1" applyFill="1" applyBorder="1" applyAlignment="1">
      <alignment horizontal="center" vertical="center"/>
    </xf>
    <xf numFmtId="0" fontId="9" fillId="0" borderId="22" xfId="1" applyFont="1" applyFill="1" applyBorder="1" applyAlignment="1">
      <alignment horizontal="center" vertical="center"/>
    </xf>
    <xf numFmtId="0" fontId="9" fillId="0" borderId="32" xfId="1" applyFont="1" applyFill="1" applyBorder="1" applyAlignment="1">
      <alignment horizontal="center" vertical="center"/>
    </xf>
    <xf numFmtId="0" fontId="10" fillId="2" borderId="47" xfId="1" applyFont="1" applyFill="1" applyBorder="1" applyAlignment="1">
      <alignment horizontal="center" vertical="center"/>
    </xf>
    <xf numFmtId="0" fontId="10" fillId="3" borderId="25" xfId="1" applyFont="1" applyFill="1" applyBorder="1" applyAlignment="1">
      <alignment horizontal="center" vertical="center"/>
    </xf>
    <xf numFmtId="0" fontId="10" fillId="3" borderId="27" xfId="1" applyFont="1" applyFill="1" applyBorder="1" applyAlignment="1">
      <alignment horizontal="center" vertical="center"/>
    </xf>
    <xf numFmtId="0" fontId="10" fillId="3" borderId="8" xfId="1" applyFont="1" applyFill="1" applyBorder="1" applyAlignment="1">
      <alignment horizontal="center" vertical="center"/>
    </xf>
    <xf numFmtId="0" fontId="10" fillId="2" borderId="35" xfId="1" applyFont="1" applyFill="1" applyBorder="1" applyAlignment="1">
      <alignment horizontal="center" vertical="center" textRotation="90"/>
    </xf>
    <xf numFmtId="0" fontId="10" fillId="2" borderId="36" xfId="1" applyFont="1" applyFill="1" applyBorder="1" applyAlignment="1">
      <alignment horizontal="center" vertical="center" textRotation="90"/>
    </xf>
    <xf numFmtId="0" fontId="10" fillId="2" borderId="1" xfId="1" applyFont="1" applyFill="1" applyBorder="1" applyAlignment="1">
      <alignment horizontal="center" vertical="center" textRotation="90"/>
    </xf>
    <xf numFmtId="0" fontId="10" fillId="2" borderId="37" xfId="1" applyFont="1" applyFill="1" applyBorder="1" applyAlignment="1">
      <alignment horizontal="center" vertical="center" textRotation="90"/>
    </xf>
    <xf numFmtId="0" fontId="10" fillId="2" borderId="38" xfId="1" applyFont="1" applyFill="1" applyBorder="1" applyAlignment="1">
      <alignment horizontal="center" vertical="center" textRotation="90"/>
    </xf>
    <xf numFmtId="0" fontId="3" fillId="0" borderId="8" xfId="1" applyFont="1" applyBorder="1" applyAlignment="1">
      <alignment horizontal="center"/>
    </xf>
    <xf numFmtId="0" fontId="10" fillId="2" borderId="8" xfId="1" applyFont="1" applyFill="1" applyBorder="1" applyAlignment="1">
      <alignment horizontal="center" vertical="center"/>
    </xf>
    <xf numFmtId="0" fontId="3" fillId="0" borderId="3" xfId="1" applyFont="1" applyBorder="1" applyAlignment="1">
      <alignment horizontal="center"/>
    </xf>
    <xf numFmtId="0" fontId="4" fillId="2" borderId="24" xfId="2" applyFont="1" applyFill="1" applyBorder="1" applyAlignment="1">
      <alignment horizontal="center"/>
    </xf>
    <xf numFmtId="0" fontId="7" fillId="0" borderId="24" xfId="2" applyFont="1" applyBorder="1" applyAlignment="1">
      <alignment horizontal="center" vertical="center"/>
    </xf>
    <xf numFmtId="0" fontId="14" fillId="0" borderId="22" xfId="2" applyFont="1" applyBorder="1" applyAlignment="1">
      <alignment horizontal="center" vertical="center"/>
    </xf>
    <xf numFmtId="0" fontId="9" fillId="0" borderId="3" xfId="2" applyFont="1" applyFill="1" applyBorder="1" applyAlignment="1">
      <alignment horizontal="center"/>
    </xf>
    <xf numFmtId="0" fontId="9" fillId="0" borderId="45" xfId="2" applyFont="1" applyFill="1" applyBorder="1" applyAlignment="1">
      <alignment horizontal="center"/>
    </xf>
    <xf numFmtId="0" fontId="15" fillId="0" borderId="24" xfId="2" applyFont="1" applyBorder="1" applyAlignment="1">
      <alignment horizontal="center" vertical="center"/>
    </xf>
    <xf numFmtId="0" fontId="15" fillId="0" borderId="22" xfId="2" applyFont="1" applyBorder="1" applyAlignment="1">
      <alignment horizontal="center" vertical="center"/>
    </xf>
    <xf numFmtId="14" fontId="9" fillId="0" borderId="3" xfId="2" applyNumberFormat="1" applyFont="1" applyFill="1" applyBorder="1" applyAlignment="1">
      <alignment horizontal="center" vertical="center"/>
    </xf>
    <xf numFmtId="0" fontId="9" fillId="0" borderId="45" xfId="2" applyFont="1" applyFill="1" applyBorder="1" applyAlignment="1">
      <alignment horizontal="center" vertical="center"/>
    </xf>
  </cellXfs>
  <cellStyles count="5">
    <cellStyle name="Normal" xfId="0" builtinId="0"/>
    <cellStyle name="Normal 2" xfId="1"/>
    <cellStyle name="Normal 2 2" xfId="2"/>
    <cellStyle name="Normal 3" xfId="3"/>
    <cellStyle name="Percent 2" xfId="4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219075</xdr:colOff>
      <xdr:row>9</xdr:row>
      <xdr:rowOff>12699</xdr:rowOff>
    </xdr:from>
    <xdr:ext cx="313833" cy="454044"/>
    <xdr:sp macro="" textlink="">
      <xdr:nvSpPr>
        <xdr:cNvPr id="2" name="TextBox 1"/>
        <xdr:cNvSpPr txBox="1"/>
      </xdr:nvSpPr>
      <xdr:spPr>
        <a:xfrm>
          <a:off x="219075" y="2822574"/>
          <a:ext cx="313833" cy="4540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2000" b="1">
              <a:latin typeface="Angsana New" pitchFamily="18" charset="-34"/>
              <a:cs typeface="Angsana New" pitchFamily="18" charset="-34"/>
            </a:rPr>
            <a:t>A</a:t>
          </a:r>
          <a:endParaRPr lang="th-TH" sz="20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0</xdr:col>
      <xdr:colOff>219075</xdr:colOff>
      <xdr:row>11</xdr:row>
      <xdr:rowOff>12699</xdr:rowOff>
    </xdr:from>
    <xdr:ext cx="313833" cy="447558"/>
    <xdr:sp macro="" textlink="">
      <xdr:nvSpPr>
        <xdr:cNvPr id="3" name="TextBox 2"/>
        <xdr:cNvSpPr txBox="1"/>
      </xdr:nvSpPr>
      <xdr:spPr>
        <a:xfrm>
          <a:off x="219075" y="3489324"/>
          <a:ext cx="313833" cy="4475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2000" b="1">
              <a:latin typeface="Angsana New" pitchFamily="18" charset="-34"/>
              <a:cs typeface="Angsana New" pitchFamily="18" charset="-34"/>
            </a:rPr>
            <a:t>B</a:t>
          </a:r>
          <a:endParaRPr lang="th-TH" sz="20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0</xdr:col>
      <xdr:colOff>238125</xdr:colOff>
      <xdr:row>14</xdr:row>
      <xdr:rowOff>3174</xdr:rowOff>
    </xdr:from>
    <xdr:ext cx="313833" cy="447558"/>
    <xdr:sp macro="" textlink="">
      <xdr:nvSpPr>
        <xdr:cNvPr id="4" name="TextBox 3"/>
        <xdr:cNvSpPr txBox="1"/>
      </xdr:nvSpPr>
      <xdr:spPr>
        <a:xfrm>
          <a:off x="238125" y="4251324"/>
          <a:ext cx="313833" cy="4475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2000" b="1">
              <a:latin typeface="Angsana New" pitchFamily="18" charset="-34"/>
              <a:cs typeface="Angsana New" pitchFamily="18" charset="-34"/>
            </a:rPr>
            <a:t>C</a:t>
          </a:r>
          <a:endParaRPr lang="th-TH" sz="20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0</xdr:col>
      <xdr:colOff>257175</xdr:colOff>
      <xdr:row>17</xdr:row>
      <xdr:rowOff>3174</xdr:rowOff>
    </xdr:from>
    <xdr:ext cx="313833" cy="447558"/>
    <xdr:sp macro="" textlink="">
      <xdr:nvSpPr>
        <xdr:cNvPr id="5" name="TextBox 4"/>
        <xdr:cNvSpPr txBox="1"/>
      </xdr:nvSpPr>
      <xdr:spPr>
        <a:xfrm>
          <a:off x="257175" y="5022849"/>
          <a:ext cx="313833" cy="4475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2000" b="1">
              <a:latin typeface="Angsana New" pitchFamily="18" charset="-34"/>
              <a:cs typeface="Angsana New" pitchFamily="18" charset="-34"/>
            </a:rPr>
            <a:t>D</a:t>
          </a:r>
          <a:endParaRPr lang="th-TH" sz="20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9525</xdr:colOff>
      <xdr:row>8</xdr:row>
      <xdr:rowOff>327025</xdr:rowOff>
    </xdr:from>
    <xdr:ext cx="244790" cy="447558"/>
    <xdr:sp macro="" textlink="">
      <xdr:nvSpPr>
        <xdr:cNvPr id="7" name="TextBox 6"/>
        <xdr:cNvSpPr txBox="1"/>
      </xdr:nvSpPr>
      <xdr:spPr>
        <a:xfrm>
          <a:off x="6048375" y="2803525"/>
          <a:ext cx="244790" cy="4475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2000" b="1">
              <a:latin typeface="Angsana New" pitchFamily="18" charset="-34"/>
              <a:cs typeface="Angsana New" pitchFamily="18" charset="-34"/>
            </a:rPr>
            <a:t>E</a:t>
          </a:r>
          <a:endParaRPr lang="th-TH" sz="20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9525</xdr:colOff>
      <xdr:row>12</xdr:row>
      <xdr:rowOff>0</xdr:rowOff>
    </xdr:from>
    <xdr:ext cx="244790" cy="447558"/>
    <xdr:sp macro="" textlink="">
      <xdr:nvSpPr>
        <xdr:cNvPr id="8" name="TextBox 7"/>
        <xdr:cNvSpPr txBox="1"/>
      </xdr:nvSpPr>
      <xdr:spPr>
        <a:xfrm>
          <a:off x="6048375" y="3581400"/>
          <a:ext cx="244790" cy="4475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2000" b="1">
              <a:latin typeface="Angsana New" pitchFamily="18" charset="-34"/>
              <a:cs typeface="Angsana New" pitchFamily="18" charset="-34"/>
            </a:rPr>
            <a:t>F</a:t>
          </a:r>
          <a:endParaRPr lang="th-TH" sz="20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0</xdr:colOff>
      <xdr:row>15</xdr:row>
      <xdr:rowOff>0</xdr:rowOff>
    </xdr:from>
    <xdr:ext cx="246583" cy="447558"/>
    <xdr:sp macro="" textlink="">
      <xdr:nvSpPr>
        <xdr:cNvPr id="9" name="TextBox 8"/>
        <xdr:cNvSpPr txBox="1"/>
      </xdr:nvSpPr>
      <xdr:spPr>
        <a:xfrm>
          <a:off x="6038850" y="4352925"/>
          <a:ext cx="246583" cy="4475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2000" b="1">
              <a:latin typeface="Angsana New" pitchFamily="18" charset="-34"/>
              <a:cs typeface="Angsana New" pitchFamily="18" charset="-34"/>
            </a:rPr>
            <a:t>G</a:t>
          </a:r>
          <a:endParaRPr lang="th-TH" sz="20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9525</xdr:colOff>
      <xdr:row>17</xdr:row>
      <xdr:rowOff>95250</xdr:rowOff>
    </xdr:from>
    <xdr:ext cx="244790" cy="447558"/>
    <xdr:sp macro="" textlink="">
      <xdr:nvSpPr>
        <xdr:cNvPr id="10" name="TextBox 9"/>
        <xdr:cNvSpPr txBox="1"/>
      </xdr:nvSpPr>
      <xdr:spPr>
        <a:xfrm>
          <a:off x="6048375" y="5114925"/>
          <a:ext cx="244790" cy="4475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2000" b="1">
              <a:latin typeface="Angsana New" pitchFamily="18" charset="-34"/>
              <a:cs typeface="Angsana New" pitchFamily="18" charset="-34"/>
            </a:rPr>
            <a:t>H</a:t>
          </a:r>
          <a:endParaRPr lang="th-TH" sz="20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0</xdr:col>
      <xdr:colOff>523875</xdr:colOff>
      <xdr:row>9</xdr:row>
      <xdr:rowOff>3174</xdr:rowOff>
    </xdr:from>
    <xdr:ext cx="313833" cy="447558"/>
    <xdr:sp macro="" textlink="">
      <xdr:nvSpPr>
        <xdr:cNvPr id="14" name="TextBox 13"/>
        <xdr:cNvSpPr txBox="1"/>
      </xdr:nvSpPr>
      <xdr:spPr>
        <a:xfrm>
          <a:off x="600075" y="3584574"/>
          <a:ext cx="276173" cy="4475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endParaRPr lang="th-TH" sz="20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6</xdr:col>
      <xdr:colOff>514350</xdr:colOff>
      <xdr:row>7</xdr:row>
      <xdr:rowOff>41274</xdr:rowOff>
    </xdr:from>
    <xdr:ext cx="313833" cy="447558"/>
    <xdr:sp macro="" textlink="">
      <xdr:nvSpPr>
        <xdr:cNvPr id="11" name="TextBox 10"/>
        <xdr:cNvSpPr txBox="1"/>
      </xdr:nvSpPr>
      <xdr:spPr>
        <a:xfrm>
          <a:off x="5086350" y="2232024"/>
          <a:ext cx="313833" cy="4475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endParaRPr lang="th-TH" sz="20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9</xdr:col>
      <xdr:colOff>333375</xdr:colOff>
      <xdr:row>6</xdr:row>
      <xdr:rowOff>241300</xdr:rowOff>
    </xdr:from>
    <xdr:ext cx="244790" cy="447558"/>
    <xdr:sp macro="" textlink="">
      <xdr:nvSpPr>
        <xdr:cNvPr id="15" name="TextBox 14"/>
        <xdr:cNvSpPr txBox="1"/>
      </xdr:nvSpPr>
      <xdr:spPr>
        <a:xfrm>
          <a:off x="7153275" y="2146300"/>
          <a:ext cx="244790" cy="4475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endParaRPr lang="th-TH" sz="20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5</xdr:col>
      <xdr:colOff>209550</xdr:colOff>
      <xdr:row>7</xdr:row>
      <xdr:rowOff>47625</xdr:rowOff>
    </xdr:from>
    <xdr:ext cx="244790" cy="447558"/>
    <xdr:sp macro="" textlink="">
      <xdr:nvSpPr>
        <xdr:cNvPr id="16" name="TextBox 15"/>
        <xdr:cNvSpPr txBox="1"/>
      </xdr:nvSpPr>
      <xdr:spPr>
        <a:xfrm>
          <a:off x="4000500" y="2238375"/>
          <a:ext cx="244790" cy="4475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endParaRPr lang="th-TH" sz="20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238125</xdr:rowOff>
    </xdr:from>
    <xdr:ext cx="244790" cy="447558"/>
    <xdr:sp macro="" textlink="">
      <xdr:nvSpPr>
        <xdr:cNvPr id="3" name="TextBox 2"/>
        <xdr:cNvSpPr txBox="1"/>
      </xdr:nvSpPr>
      <xdr:spPr>
        <a:xfrm>
          <a:off x="85725" y="1457325"/>
          <a:ext cx="282450" cy="4475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2000" b="1">
              <a:latin typeface="Angsana New" pitchFamily="18" charset="-34"/>
              <a:cs typeface="Angsana New" pitchFamily="18" charset="-34"/>
            </a:rPr>
            <a:t>A</a:t>
          </a:r>
          <a:endParaRPr lang="th-TH" sz="20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41274</xdr:colOff>
      <xdr:row>5</xdr:row>
      <xdr:rowOff>0</xdr:rowOff>
    </xdr:from>
    <xdr:ext cx="644525" cy="376513"/>
    <xdr:sp macro="" textlink="">
      <xdr:nvSpPr>
        <xdr:cNvPr id="4" name="TextBox 3"/>
        <xdr:cNvSpPr txBox="1"/>
      </xdr:nvSpPr>
      <xdr:spPr>
        <a:xfrm>
          <a:off x="2136774" y="1457325"/>
          <a:ext cx="644525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A-1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38100</xdr:colOff>
      <xdr:row>4</xdr:row>
      <xdr:rowOff>295275</xdr:rowOff>
    </xdr:from>
    <xdr:ext cx="609600" cy="376513"/>
    <xdr:sp macro="" textlink="">
      <xdr:nvSpPr>
        <xdr:cNvPr id="5" name="TextBox 4"/>
        <xdr:cNvSpPr txBox="1"/>
      </xdr:nvSpPr>
      <xdr:spPr>
        <a:xfrm>
          <a:off x="4295775" y="1438275"/>
          <a:ext cx="609600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A-2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12</xdr:col>
      <xdr:colOff>19050</xdr:colOff>
      <xdr:row>4</xdr:row>
      <xdr:rowOff>295275</xdr:rowOff>
    </xdr:from>
    <xdr:ext cx="600075" cy="376513"/>
    <xdr:sp macro="" textlink="">
      <xdr:nvSpPr>
        <xdr:cNvPr id="6" name="TextBox 5"/>
        <xdr:cNvSpPr txBox="1"/>
      </xdr:nvSpPr>
      <xdr:spPr>
        <a:xfrm>
          <a:off x="6429375" y="1438275"/>
          <a:ext cx="600075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A-3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16</xdr:col>
      <xdr:colOff>22224</xdr:colOff>
      <xdr:row>4</xdr:row>
      <xdr:rowOff>295275</xdr:rowOff>
    </xdr:from>
    <xdr:ext cx="492125" cy="376513"/>
    <xdr:sp macro="" textlink="">
      <xdr:nvSpPr>
        <xdr:cNvPr id="7" name="TextBox 6"/>
        <xdr:cNvSpPr txBox="1"/>
      </xdr:nvSpPr>
      <xdr:spPr>
        <a:xfrm>
          <a:off x="8566149" y="1438275"/>
          <a:ext cx="492125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A-4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16</xdr:col>
      <xdr:colOff>22224</xdr:colOff>
      <xdr:row>8</xdr:row>
      <xdr:rowOff>19050</xdr:rowOff>
    </xdr:from>
    <xdr:ext cx="530225" cy="376513"/>
    <xdr:sp macro="" textlink="">
      <xdr:nvSpPr>
        <xdr:cNvPr id="8" name="TextBox 7"/>
        <xdr:cNvSpPr txBox="1"/>
      </xdr:nvSpPr>
      <xdr:spPr>
        <a:xfrm>
          <a:off x="8566149" y="2181225"/>
          <a:ext cx="530225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A-8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12</xdr:col>
      <xdr:colOff>19050</xdr:colOff>
      <xdr:row>8</xdr:row>
      <xdr:rowOff>19050</xdr:rowOff>
    </xdr:from>
    <xdr:ext cx="628650" cy="376513"/>
    <xdr:sp macro="" textlink="">
      <xdr:nvSpPr>
        <xdr:cNvPr id="9" name="TextBox 8"/>
        <xdr:cNvSpPr txBox="1"/>
      </xdr:nvSpPr>
      <xdr:spPr>
        <a:xfrm>
          <a:off x="6429375" y="2181225"/>
          <a:ext cx="628650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A-7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38100</xdr:colOff>
      <xdr:row>8</xdr:row>
      <xdr:rowOff>19050</xdr:rowOff>
    </xdr:from>
    <xdr:ext cx="571500" cy="376513"/>
    <xdr:sp macro="" textlink="">
      <xdr:nvSpPr>
        <xdr:cNvPr id="10" name="TextBox 9"/>
        <xdr:cNvSpPr txBox="1"/>
      </xdr:nvSpPr>
      <xdr:spPr>
        <a:xfrm>
          <a:off x="4295775" y="2181225"/>
          <a:ext cx="571500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A-6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41275</xdr:colOff>
      <xdr:row>8</xdr:row>
      <xdr:rowOff>19050</xdr:rowOff>
    </xdr:from>
    <xdr:ext cx="558800" cy="376513"/>
    <xdr:sp macro="" textlink="">
      <xdr:nvSpPr>
        <xdr:cNvPr id="11" name="TextBox 10"/>
        <xdr:cNvSpPr txBox="1"/>
      </xdr:nvSpPr>
      <xdr:spPr>
        <a:xfrm>
          <a:off x="2136775" y="2181225"/>
          <a:ext cx="558800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A-5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41275</xdr:colOff>
      <xdr:row>11</xdr:row>
      <xdr:rowOff>19050</xdr:rowOff>
    </xdr:from>
    <xdr:ext cx="577850" cy="376513"/>
    <xdr:sp macro="" textlink="">
      <xdr:nvSpPr>
        <xdr:cNvPr id="12" name="TextBox 11"/>
        <xdr:cNvSpPr txBox="1"/>
      </xdr:nvSpPr>
      <xdr:spPr>
        <a:xfrm>
          <a:off x="2136775" y="2924175"/>
          <a:ext cx="577850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A-9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19050</xdr:colOff>
      <xdr:row>11</xdr:row>
      <xdr:rowOff>19050</xdr:rowOff>
    </xdr:from>
    <xdr:ext cx="628650" cy="376513"/>
    <xdr:sp macro="" textlink="">
      <xdr:nvSpPr>
        <xdr:cNvPr id="13" name="TextBox 12"/>
        <xdr:cNvSpPr txBox="1"/>
      </xdr:nvSpPr>
      <xdr:spPr>
        <a:xfrm>
          <a:off x="4276725" y="2924175"/>
          <a:ext cx="628650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A-10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12</xdr:col>
      <xdr:colOff>9525</xdr:colOff>
      <xdr:row>11</xdr:row>
      <xdr:rowOff>47625</xdr:rowOff>
    </xdr:from>
    <xdr:ext cx="590550" cy="376513"/>
    <xdr:sp macro="" textlink="">
      <xdr:nvSpPr>
        <xdr:cNvPr id="14" name="TextBox 13"/>
        <xdr:cNvSpPr txBox="1"/>
      </xdr:nvSpPr>
      <xdr:spPr>
        <a:xfrm>
          <a:off x="6419850" y="2952750"/>
          <a:ext cx="590550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A-11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16</xdr:col>
      <xdr:colOff>3174</xdr:colOff>
      <xdr:row>11</xdr:row>
      <xdr:rowOff>19050</xdr:rowOff>
    </xdr:from>
    <xdr:ext cx="625475" cy="376513"/>
    <xdr:sp macro="" textlink="">
      <xdr:nvSpPr>
        <xdr:cNvPr id="15" name="TextBox 14"/>
        <xdr:cNvSpPr txBox="1"/>
      </xdr:nvSpPr>
      <xdr:spPr>
        <a:xfrm>
          <a:off x="8547099" y="2924175"/>
          <a:ext cx="625475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A-12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0</xdr:col>
      <xdr:colOff>50800</xdr:colOff>
      <xdr:row>14</xdr:row>
      <xdr:rowOff>57150</xdr:rowOff>
    </xdr:from>
    <xdr:ext cx="259982" cy="447558"/>
    <xdr:sp macro="" textlink="">
      <xdr:nvSpPr>
        <xdr:cNvPr id="16" name="TextBox 15"/>
        <xdr:cNvSpPr txBox="1"/>
      </xdr:nvSpPr>
      <xdr:spPr>
        <a:xfrm>
          <a:off x="66675" y="3781425"/>
          <a:ext cx="282450" cy="4475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2000" b="1">
              <a:latin typeface="Angsana New" pitchFamily="18" charset="-34"/>
              <a:cs typeface="Angsana New" pitchFamily="18" charset="-34"/>
            </a:rPr>
            <a:t>B</a:t>
          </a:r>
          <a:endParaRPr lang="th-TH" sz="20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22224</xdr:colOff>
      <xdr:row>14</xdr:row>
      <xdr:rowOff>133350</xdr:rowOff>
    </xdr:from>
    <xdr:ext cx="473075" cy="376513"/>
    <xdr:sp macro="" textlink="">
      <xdr:nvSpPr>
        <xdr:cNvPr id="17" name="TextBox 16"/>
        <xdr:cNvSpPr txBox="1"/>
      </xdr:nvSpPr>
      <xdr:spPr>
        <a:xfrm>
          <a:off x="2117724" y="3781425"/>
          <a:ext cx="473075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B-1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19050</xdr:colOff>
      <xdr:row>14</xdr:row>
      <xdr:rowOff>114300</xdr:rowOff>
    </xdr:from>
    <xdr:ext cx="523875" cy="376513"/>
    <xdr:sp macro="" textlink="">
      <xdr:nvSpPr>
        <xdr:cNvPr id="18" name="TextBox 17"/>
        <xdr:cNvSpPr txBox="1"/>
      </xdr:nvSpPr>
      <xdr:spPr>
        <a:xfrm>
          <a:off x="4276725" y="3762375"/>
          <a:ext cx="523875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B-2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12</xdr:col>
      <xdr:colOff>0</xdr:colOff>
      <xdr:row>14</xdr:row>
      <xdr:rowOff>114300</xdr:rowOff>
    </xdr:from>
    <xdr:ext cx="438150" cy="376513"/>
    <xdr:sp macro="" textlink="">
      <xdr:nvSpPr>
        <xdr:cNvPr id="19" name="TextBox 18"/>
        <xdr:cNvSpPr txBox="1"/>
      </xdr:nvSpPr>
      <xdr:spPr>
        <a:xfrm>
          <a:off x="6410325" y="3762375"/>
          <a:ext cx="438150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B-3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16</xdr:col>
      <xdr:colOff>3175</xdr:colOff>
      <xdr:row>14</xdr:row>
      <xdr:rowOff>114300</xdr:rowOff>
    </xdr:from>
    <xdr:ext cx="501650" cy="376513"/>
    <xdr:sp macro="" textlink="">
      <xdr:nvSpPr>
        <xdr:cNvPr id="20" name="TextBox 19"/>
        <xdr:cNvSpPr txBox="1"/>
      </xdr:nvSpPr>
      <xdr:spPr>
        <a:xfrm>
          <a:off x="8547100" y="3762375"/>
          <a:ext cx="501650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B-4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16</xdr:col>
      <xdr:colOff>3174</xdr:colOff>
      <xdr:row>17</xdr:row>
      <xdr:rowOff>28575</xdr:rowOff>
    </xdr:from>
    <xdr:ext cx="587375" cy="376513"/>
    <xdr:sp macro="" textlink="">
      <xdr:nvSpPr>
        <xdr:cNvPr id="21" name="TextBox 20"/>
        <xdr:cNvSpPr txBox="1"/>
      </xdr:nvSpPr>
      <xdr:spPr>
        <a:xfrm>
          <a:off x="8547099" y="4505325"/>
          <a:ext cx="587375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B-8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12</xdr:col>
      <xdr:colOff>0</xdr:colOff>
      <xdr:row>17</xdr:row>
      <xdr:rowOff>28575</xdr:rowOff>
    </xdr:from>
    <xdr:ext cx="609600" cy="376513"/>
    <xdr:sp macro="" textlink="">
      <xdr:nvSpPr>
        <xdr:cNvPr id="22" name="TextBox 21"/>
        <xdr:cNvSpPr txBox="1"/>
      </xdr:nvSpPr>
      <xdr:spPr>
        <a:xfrm>
          <a:off x="6410325" y="4505325"/>
          <a:ext cx="609600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B-7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19050</xdr:colOff>
      <xdr:row>17</xdr:row>
      <xdr:rowOff>28575</xdr:rowOff>
    </xdr:from>
    <xdr:ext cx="590550" cy="376513"/>
    <xdr:sp macro="" textlink="">
      <xdr:nvSpPr>
        <xdr:cNvPr id="23" name="TextBox 22"/>
        <xdr:cNvSpPr txBox="1"/>
      </xdr:nvSpPr>
      <xdr:spPr>
        <a:xfrm>
          <a:off x="4276725" y="4505325"/>
          <a:ext cx="590550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B-6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22225</xdr:colOff>
      <xdr:row>17</xdr:row>
      <xdr:rowOff>28575</xdr:rowOff>
    </xdr:from>
    <xdr:ext cx="615950" cy="376513"/>
    <xdr:sp macro="" textlink="">
      <xdr:nvSpPr>
        <xdr:cNvPr id="24" name="TextBox 23"/>
        <xdr:cNvSpPr txBox="1"/>
      </xdr:nvSpPr>
      <xdr:spPr>
        <a:xfrm>
          <a:off x="2117725" y="4505325"/>
          <a:ext cx="615950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B-5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22225</xdr:colOff>
      <xdr:row>20</xdr:row>
      <xdr:rowOff>28575</xdr:rowOff>
    </xdr:from>
    <xdr:ext cx="464608" cy="376513"/>
    <xdr:sp macro="" textlink="">
      <xdr:nvSpPr>
        <xdr:cNvPr id="25" name="TextBox 24"/>
        <xdr:cNvSpPr txBox="1"/>
      </xdr:nvSpPr>
      <xdr:spPr>
        <a:xfrm>
          <a:off x="2117725" y="5288492"/>
          <a:ext cx="464608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B-9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0</xdr:colOff>
      <xdr:row>20</xdr:row>
      <xdr:rowOff>28575</xdr:rowOff>
    </xdr:from>
    <xdr:ext cx="677334" cy="376513"/>
    <xdr:sp macro="" textlink="">
      <xdr:nvSpPr>
        <xdr:cNvPr id="26" name="TextBox 25"/>
        <xdr:cNvSpPr txBox="1"/>
      </xdr:nvSpPr>
      <xdr:spPr>
        <a:xfrm>
          <a:off x="4265083" y="5288492"/>
          <a:ext cx="677334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B-10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12</xdr:col>
      <xdr:colOff>51854</xdr:colOff>
      <xdr:row>20</xdr:row>
      <xdr:rowOff>70907</xdr:rowOff>
    </xdr:from>
    <xdr:ext cx="464976" cy="376513"/>
    <xdr:sp macro="" textlink="">
      <xdr:nvSpPr>
        <xdr:cNvPr id="27" name="TextBox 26"/>
        <xdr:cNvSpPr txBox="1"/>
      </xdr:nvSpPr>
      <xdr:spPr>
        <a:xfrm>
          <a:off x="6475937" y="5330824"/>
          <a:ext cx="464976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B-11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16</xdr:col>
      <xdr:colOff>0</xdr:colOff>
      <xdr:row>20</xdr:row>
      <xdr:rowOff>28575</xdr:rowOff>
    </xdr:from>
    <xdr:ext cx="539750" cy="376513"/>
    <xdr:sp macro="" textlink="">
      <xdr:nvSpPr>
        <xdr:cNvPr id="28" name="TextBox 27"/>
        <xdr:cNvSpPr txBox="1"/>
      </xdr:nvSpPr>
      <xdr:spPr>
        <a:xfrm>
          <a:off x="8561917" y="5288492"/>
          <a:ext cx="539750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B-12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0</xdr:col>
      <xdr:colOff>57150</xdr:colOff>
      <xdr:row>24</xdr:row>
      <xdr:rowOff>152400</xdr:rowOff>
    </xdr:from>
    <xdr:ext cx="253231" cy="447558"/>
    <xdr:sp macro="" textlink="">
      <xdr:nvSpPr>
        <xdr:cNvPr id="29" name="TextBox 28"/>
        <xdr:cNvSpPr txBox="1"/>
      </xdr:nvSpPr>
      <xdr:spPr>
        <a:xfrm>
          <a:off x="57150" y="6419850"/>
          <a:ext cx="253231" cy="4475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2000" b="1">
              <a:latin typeface="Angsana New" pitchFamily="18" charset="-34"/>
              <a:cs typeface="Angsana New" pitchFamily="18" charset="-34"/>
            </a:rPr>
            <a:t>C</a:t>
          </a:r>
          <a:endParaRPr lang="th-TH" sz="20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41275</xdr:colOff>
      <xdr:row>26</xdr:row>
      <xdr:rowOff>0</xdr:rowOff>
    </xdr:from>
    <xdr:ext cx="551392" cy="376513"/>
    <xdr:sp macro="" textlink="">
      <xdr:nvSpPr>
        <xdr:cNvPr id="30" name="TextBox 29"/>
        <xdr:cNvSpPr txBox="1"/>
      </xdr:nvSpPr>
      <xdr:spPr>
        <a:xfrm>
          <a:off x="2136775" y="6582833"/>
          <a:ext cx="551392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C-1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38100</xdr:colOff>
      <xdr:row>26</xdr:row>
      <xdr:rowOff>0</xdr:rowOff>
    </xdr:from>
    <xdr:ext cx="575734" cy="376513"/>
    <xdr:sp macro="" textlink="">
      <xdr:nvSpPr>
        <xdr:cNvPr id="31" name="TextBox 30"/>
        <xdr:cNvSpPr txBox="1"/>
      </xdr:nvSpPr>
      <xdr:spPr>
        <a:xfrm>
          <a:off x="4303183" y="6582833"/>
          <a:ext cx="575734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C-2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12</xdr:col>
      <xdr:colOff>19050</xdr:colOff>
      <xdr:row>26</xdr:row>
      <xdr:rowOff>0</xdr:rowOff>
    </xdr:from>
    <xdr:ext cx="563034" cy="376513"/>
    <xdr:sp macro="" textlink="">
      <xdr:nvSpPr>
        <xdr:cNvPr id="32" name="TextBox 31"/>
        <xdr:cNvSpPr txBox="1"/>
      </xdr:nvSpPr>
      <xdr:spPr>
        <a:xfrm>
          <a:off x="6443133" y="6582833"/>
          <a:ext cx="563034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C-3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16</xdr:col>
      <xdr:colOff>22224</xdr:colOff>
      <xdr:row>26</xdr:row>
      <xdr:rowOff>0</xdr:rowOff>
    </xdr:from>
    <xdr:ext cx="485775" cy="376513"/>
    <xdr:sp macro="" textlink="">
      <xdr:nvSpPr>
        <xdr:cNvPr id="33" name="TextBox 32"/>
        <xdr:cNvSpPr txBox="1"/>
      </xdr:nvSpPr>
      <xdr:spPr>
        <a:xfrm>
          <a:off x="8584141" y="6582833"/>
          <a:ext cx="485775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C-4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16</xdr:col>
      <xdr:colOff>22225</xdr:colOff>
      <xdr:row>28</xdr:row>
      <xdr:rowOff>19050</xdr:rowOff>
    </xdr:from>
    <xdr:ext cx="559858" cy="376513"/>
    <xdr:sp macro="" textlink="">
      <xdr:nvSpPr>
        <xdr:cNvPr id="34" name="TextBox 33"/>
        <xdr:cNvSpPr txBox="1"/>
      </xdr:nvSpPr>
      <xdr:spPr>
        <a:xfrm>
          <a:off x="8584142" y="7279217"/>
          <a:ext cx="559858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C-8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12</xdr:col>
      <xdr:colOff>19050</xdr:colOff>
      <xdr:row>28</xdr:row>
      <xdr:rowOff>19050</xdr:rowOff>
    </xdr:from>
    <xdr:ext cx="510117" cy="376513"/>
    <xdr:sp macro="" textlink="">
      <xdr:nvSpPr>
        <xdr:cNvPr id="35" name="TextBox 34"/>
        <xdr:cNvSpPr txBox="1"/>
      </xdr:nvSpPr>
      <xdr:spPr>
        <a:xfrm>
          <a:off x="6443133" y="7279217"/>
          <a:ext cx="510117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C-7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38100</xdr:colOff>
      <xdr:row>28</xdr:row>
      <xdr:rowOff>19050</xdr:rowOff>
    </xdr:from>
    <xdr:ext cx="501650" cy="376513"/>
    <xdr:sp macro="" textlink="">
      <xdr:nvSpPr>
        <xdr:cNvPr id="36" name="TextBox 35"/>
        <xdr:cNvSpPr txBox="1"/>
      </xdr:nvSpPr>
      <xdr:spPr>
        <a:xfrm>
          <a:off x="4303183" y="7279217"/>
          <a:ext cx="501650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C-6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41275</xdr:colOff>
      <xdr:row>28</xdr:row>
      <xdr:rowOff>19050</xdr:rowOff>
    </xdr:from>
    <xdr:ext cx="551392" cy="376513"/>
    <xdr:sp macro="" textlink="">
      <xdr:nvSpPr>
        <xdr:cNvPr id="37" name="TextBox 36"/>
        <xdr:cNvSpPr txBox="1"/>
      </xdr:nvSpPr>
      <xdr:spPr>
        <a:xfrm>
          <a:off x="2136775" y="7279217"/>
          <a:ext cx="551392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C-5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41275</xdr:colOff>
      <xdr:row>31</xdr:row>
      <xdr:rowOff>19050</xdr:rowOff>
    </xdr:from>
    <xdr:ext cx="551392" cy="376513"/>
    <xdr:sp macro="" textlink="">
      <xdr:nvSpPr>
        <xdr:cNvPr id="38" name="TextBox 37"/>
        <xdr:cNvSpPr txBox="1"/>
      </xdr:nvSpPr>
      <xdr:spPr>
        <a:xfrm>
          <a:off x="2136775" y="8062383"/>
          <a:ext cx="551392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C-9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19050</xdr:colOff>
      <xdr:row>31</xdr:row>
      <xdr:rowOff>19050</xdr:rowOff>
    </xdr:from>
    <xdr:ext cx="573617" cy="376513"/>
    <xdr:sp macro="" textlink="">
      <xdr:nvSpPr>
        <xdr:cNvPr id="39" name="TextBox 38"/>
        <xdr:cNvSpPr txBox="1"/>
      </xdr:nvSpPr>
      <xdr:spPr>
        <a:xfrm>
          <a:off x="4284133" y="8062383"/>
          <a:ext cx="573617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C-10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11</xdr:col>
      <xdr:colOff>590550</xdr:colOff>
      <xdr:row>31</xdr:row>
      <xdr:rowOff>19050</xdr:rowOff>
    </xdr:from>
    <xdr:ext cx="605366" cy="376513"/>
    <xdr:sp macro="" textlink="">
      <xdr:nvSpPr>
        <xdr:cNvPr id="40" name="TextBox 39"/>
        <xdr:cNvSpPr txBox="1"/>
      </xdr:nvSpPr>
      <xdr:spPr>
        <a:xfrm>
          <a:off x="6326717" y="8062383"/>
          <a:ext cx="605366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C-11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16</xdr:col>
      <xdr:colOff>3174</xdr:colOff>
      <xdr:row>31</xdr:row>
      <xdr:rowOff>19050</xdr:rowOff>
    </xdr:from>
    <xdr:ext cx="568325" cy="376513"/>
    <xdr:sp macro="" textlink="">
      <xdr:nvSpPr>
        <xdr:cNvPr id="41" name="TextBox 40"/>
        <xdr:cNvSpPr txBox="1"/>
      </xdr:nvSpPr>
      <xdr:spPr>
        <a:xfrm>
          <a:off x="8565091" y="8062383"/>
          <a:ext cx="568325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C-12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0</xdr:col>
      <xdr:colOff>50800</xdr:colOff>
      <xdr:row>34</xdr:row>
      <xdr:rowOff>57150</xdr:rowOff>
    </xdr:from>
    <xdr:ext cx="259982" cy="447558"/>
    <xdr:sp macro="" textlink="">
      <xdr:nvSpPr>
        <xdr:cNvPr id="42" name="TextBox 41"/>
        <xdr:cNvSpPr txBox="1"/>
      </xdr:nvSpPr>
      <xdr:spPr>
        <a:xfrm>
          <a:off x="66675" y="9505950"/>
          <a:ext cx="282450" cy="4475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2000" b="1">
              <a:latin typeface="Angsana New" pitchFamily="18" charset="-34"/>
              <a:cs typeface="Angsana New" pitchFamily="18" charset="-34"/>
            </a:rPr>
            <a:t>D</a:t>
          </a:r>
          <a:endParaRPr lang="th-TH" sz="20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22224</xdr:colOff>
      <xdr:row>34</xdr:row>
      <xdr:rowOff>133350</xdr:rowOff>
    </xdr:from>
    <xdr:ext cx="644525" cy="376513"/>
    <xdr:sp macro="" textlink="">
      <xdr:nvSpPr>
        <xdr:cNvPr id="43" name="TextBox 42"/>
        <xdr:cNvSpPr txBox="1"/>
      </xdr:nvSpPr>
      <xdr:spPr>
        <a:xfrm>
          <a:off x="2117724" y="8959850"/>
          <a:ext cx="644525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D-1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19050</xdr:colOff>
      <xdr:row>34</xdr:row>
      <xdr:rowOff>114300</xdr:rowOff>
    </xdr:from>
    <xdr:ext cx="721784" cy="376513"/>
    <xdr:sp macro="" textlink="">
      <xdr:nvSpPr>
        <xdr:cNvPr id="44" name="TextBox 43"/>
        <xdr:cNvSpPr txBox="1"/>
      </xdr:nvSpPr>
      <xdr:spPr>
        <a:xfrm>
          <a:off x="4284133" y="8940800"/>
          <a:ext cx="721784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D-2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12</xdr:col>
      <xdr:colOff>0</xdr:colOff>
      <xdr:row>34</xdr:row>
      <xdr:rowOff>114300</xdr:rowOff>
    </xdr:from>
    <xdr:ext cx="613834" cy="376513"/>
    <xdr:sp macro="" textlink="">
      <xdr:nvSpPr>
        <xdr:cNvPr id="45" name="TextBox 44"/>
        <xdr:cNvSpPr txBox="1"/>
      </xdr:nvSpPr>
      <xdr:spPr>
        <a:xfrm>
          <a:off x="6424083" y="8940800"/>
          <a:ext cx="613834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D-3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16</xdr:col>
      <xdr:colOff>3174</xdr:colOff>
      <xdr:row>34</xdr:row>
      <xdr:rowOff>114300</xdr:rowOff>
    </xdr:from>
    <xdr:ext cx="504825" cy="376513"/>
    <xdr:sp macro="" textlink="">
      <xdr:nvSpPr>
        <xdr:cNvPr id="46" name="TextBox 45"/>
        <xdr:cNvSpPr txBox="1"/>
      </xdr:nvSpPr>
      <xdr:spPr>
        <a:xfrm>
          <a:off x="8565091" y="8940800"/>
          <a:ext cx="504825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D-4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16</xdr:col>
      <xdr:colOff>3175</xdr:colOff>
      <xdr:row>37</xdr:row>
      <xdr:rowOff>28575</xdr:rowOff>
    </xdr:from>
    <xdr:ext cx="451908" cy="376513"/>
    <xdr:sp macro="" textlink="">
      <xdr:nvSpPr>
        <xdr:cNvPr id="47" name="TextBox 46"/>
        <xdr:cNvSpPr txBox="1"/>
      </xdr:nvSpPr>
      <xdr:spPr>
        <a:xfrm>
          <a:off x="8565092" y="9680575"/>
          <a:ext cx="451908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D-8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12</xdr:col>
      <xdr:colOff>0</xdr:colOff>
      <xdr:row>37</xdr:row>
      <xdr:rowOff>28575</xdr:rowOff>
    </xdr:from>
    <xdr:ext cx="582084" cy="376513"/>
    <xdr:sp macro="" textlink="">
      <xdr:nvSpPr>
        <xdr:cNvPr id="48" name="TextBox 47"/>
        <xdr:cNvSpPr txBox="1"/>
      </xdr:nvSpPr>
      <xdr:spPr>
        <a:xfrm>
          <a:off x="6424083" y="9680575"/>
          <a:ext cx="582084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D-7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19050</xdr:colOff>
      <xdr:row>37</xdr:row>
      <xdr:rowOff>28575</xdr:rowOff>
    </xdr:from>
    <xdr:ext cx="742950" cy="376513"/>
    <xdr:sp macro="" textlink="">
      <xdr:nvSpPr>
        <xdr:cNvPr id="49" name="TextBox 48"/>
        <xdr:cNvSpPr txBox="1"/>
      </xdr:nvSpPr>
      <xdr:spPr>
        <a:xfrm>
          <a:off x="4284133" y="9680575"/>
          <a:ext cx="742950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D-6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22225</xdr:colOff>
      <xdr:row>37</xdr:row>
      <xdr:rowOff>28575</xdr:rowOff>
    </xdr:from>
    <xdr:ext cx="528108" cy="376513"/>
    <xdr:sp macro="" textlink="">
      <xdr:nvSpPr>
        <xdr:cNvPr id="50" name="TextBox 49"/>
        <xdr:cNvSpPr txBox="1"/>
      </xdr:nvSpPr>
      <xdr:spPr>
        <a:xfrm>
          <a:off x="2117725" y="9680575"/>
          <a:ext cx="528108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D-5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22225</xdr:colOff>
      <xdr:row>40</xdr:row>
      <xdr:rowOff>28575</xdr:rowOff>
    </xdr:from>
    <xdr:ext cx="528108" cy="376513"/>
    <xdr:sp macro="" textlink="">
      <xdr:nvSpPr>
        <xdr:cNvPr id="51" name="TextBox 50"/>
        <xdr:cNvSpPr txBox="1"/>
      </xdr:nvSpPr>
      <xdr:spPr>
        <a:xfrm>
          <a:off x="2117725" y="10453158"/>
          <a:ext cx="528108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D-9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0</xdr:colOff>
      <xdr:row>40</xdr:row>
      <xdr:rowOff>28575</xdr:rowOff>
    </xdr:from>
    <xdr:ext cx="635000" cy="376513"/>
    <xdr:sp macro="" textlink="">
      <xdr:nvSpPr>
        <xdr:cNvPr id="52" name="TextBox 51"/>
        <xdr:cNvSpPr txBox="1"/>
      </xdr:nvSpPr>
      <xdr:spPr>
        <a:xfrm>
          <a:off x="4265083" y="10453158"/>
          <a:ext cx="635000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D-10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12</xdr:col>
      <xdr:colOff>19046</xdr:colOff>
      <xdr:row>40</xdr:row>
      <xdr:rowOff>28575</xdr:rowOff>
    </xdr:from>
    <xdr:ext cx="594783" cy="376513"/>
    <xdr:sp macro="" textlink="">
      <xdr:nvSpPr>
        <xdr:cNvPr id="53" name="TextBox 52"/>
        <xdr:cNvSpPr txBox="1"/>
      </xdr:nvSpPr>
      <xdr:spPr>
        <a:xfrm>
          <a:off x="6443129" y="10453158"/>
          <a:ext cx="594783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D-11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16</xdr:col>
      <xdr:colOff>3174</xdr:colOff>
      <xdr:row>40</xdr:row>
      <xdr:rowOff>28575</xdr:rowOff>
    </xdr:from>
    <xdr:ext cx="621241" cy="376513"/>
    <xdr:sp macro="" textlink="">
      <xdr:nvSpPr>
        <xdr:cNvPr id="54" name="TextBox 53"/>
        <xdr:cNvSpPr txBox="1"/>
      </xdr:nvSpPr>
      <xdr:spPr>
        <a:xfrm>
          <a:off x="8565091" y="10453158"/>
          <a:ext cx="621241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D-12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0</xdr:col>
      <xdr:colOff>47625</xdr:colOff>
      <xdr:row>44</xdr:row>
      <xdr:rowOff>0</xdr:rowOff>
    </xdr:from>
    <xdr:ext cx="253231" cy="447558"/>
    <xdr:sp macro="" textlink="">
      <xdr:nvSpPr>
        <xdr:cNvPr id="55" name="TextBox 54"/>
        <xdr:cNvSpPr txBox="1"/>
      </xdr:nvSpPr>
      <xdr:spPr>
        <a:xfrm>
          <a:off x="57150" y="11868150"/>
          <a:ext cx="282450" cy="4475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2000" b="1">
              <a:latin typeface="Angsana New" pitchFamily="18" charset="-34"/>
              <a:cs typeface="Angsana New" pitchFamily="18" charset="-34"/>
            </a:rPr>
            <a:t>E</a:t>
          </a:r>
          <a:endParaRPr lang="th-TH" sz="20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41274</xdr:colOff>
      <xdr:row>44</xdr:row>
      <xdr:rowOff>0</xdr:rowOff>
    </xdr:from>
    <xdr:ext cx="688975" cy="376513"/>
    <xdr:sp macro="" textlink="">
      <xdr:nvSpPr>
        <xdr:cNvPr id="56" name="TextBox 55"/>
        <xdr:cNvSpPr txBox="1"/>
      </xdr:nvSpPr>
      <xdr:spPr>
        <a:xfrm>
          <a:off x="2136774" y="11271250"/>
          <a:ext cx="688975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E-1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38100</xdr:colOff>
      <xdr:row>44</xdr:row>
      <xdr:rowOff>0</xdr:rowOff>
    </xdr:from>
    <xdr:ext cx="491067" cy="376513"/>
    <xdr:sp macro="" textlink="">
      <xdr:nvSpPr>
        <xdr:cNvPr id="57" name="TextBox 56"/>
        <xdr:cNvSpPr txBox="1"/>
      </xdr:nvSpPr>
      <xdr:spPr>
        <a:xfrm>
          <a:off x="4303183" y="11271250"/>
          <a:ext cx="491067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E-2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12</xdr:col>
      <xdr:colOff>19050</xdr:colOff>
      <xdr:row>44</xdr:row>
      <xdr:rowOff>0</xdr:rowOff>
    </xdr:from>
    <xdr:ext cx="467784" cy="376513"/>
    <xdr:sp macro="" textlink="">
      <xdr:nvSpPr>
        <xdr:cNvPr id="58" name="TextBox 57"/>
        <xdr:cNvSpPr txBox="1"/>
      </xdr:nvSpPr>
      <xdr:spPr>
        <a:xfrm>
          <a:off x="6443133" y="11271250"/>
          <a:ext cx="467784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E-3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16</xdr:col>
      <xdr:colOff>22225</xdr:colOff>
      <xdr:row>44</xdr:row>
      <xdr:rowOff>0</xdr:rowOff>
    </xdr:from>
    <xdr:ext cx="559858" cy="376513"/>
    <xdr:sp macro="" textlink="">
      <xdr:nvSpPr>
        <xdr:cNvPr id="59" name="TextBox 58"/>
        <xdr:cNvSpPr txBox="1"/>
      </xdr:nvSpPr>
      <xdr:spPr>
        <a:xfrm>
          <a:off x="8584142" y="11271250"/>
          <a:ext cx="559858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E-4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16</xdr:col>
      <xdr:colOff>22225</xdr:colOff>
      <xdr:row>46</xdr:row>
      <xdr:rowOff>19050</xdr:rowOff>
    </xdr:from>
    <xdr:ext cx="464608" cy="376513"/>
    <xdr:sp macro="" textlink="">
      <xdr:nvSpPr>
        <xdr:cNvPr id="60" name="TextBox 59"/>
        <xdr:cNvSpPr txBox="1"/>
      </xdr:nvSpPr>
      <xdr:spPr>
        <a:xfrm>
          <a:off x="8584142" y="11967633"/>
          <a:ext cx="464608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E-8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12</xdr:col>
      <xdr:colOff>19050</xdr:colOff>
      <xdr:row>46</xdr:row>
      <xdr:rowOff>19050</xdr:rowOff>
    </xdr:from>
    <xdr:ext cx="436034" cy="376513"/>
    <xdr:sp macro="" textlink="">
      <xdr:nvSpPr>
        <xdr:cNvPr id="61" name="TextBox 60"/>
        <xdr:cNvSpPr txBox="1"/>
      </xdr:nvSpPr>
      <xdr:spPr>
        <a:xfrm>
          <a:off x="6443133" y="11967633"/>
          <a:ext cx="436034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E-7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38100</xdr:colOff>
      <xdr:row>46</xdr:row>
      <xdr:rowOff>19050</xdr:rowOff>
    </xdr:from>
    <xdr:ext cx="427567" cy="376513"/>
    <xdr:sp macro="" textlink="">
      <xdr:nvSpPr>
        <xdr:cNvPr id="62" name="TextBox 61"/>
        <xdr:cNvSpPr txBox="1"/>
      </xdr:nvSpPr>
      <xdr:spPr>
        <a:xfrm>
          <a:off x="4303183" y="11967633"/>
          <a:ext cx="427567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E-6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41274</xdr:colOff>
      <xdr:row>46</xdr:row>
      <xdr:rowOff>19050</xdr:rowOff>
    </xdr:from>
    <xdr:ext cx="466725" cy="376513"/>
    <xdr:sp macro="" textlink="">
      <xdr:nvSpPr>
        <xdr:cNvPr id="63" name="TextBox 62"/>
        <xdr:cNvSpPr txBox="1"/>
      </xdr:nvSpPr>
      <xdr:spPr>
        <a:xfrm>
          <a:off x="2136774" y="11967633"/>
          <a:ext cx="466725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E-5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41275</xdr:colOff>
      <xdr:row>49</xdr:row>
      <xdr:rowOff>19050</xdr:rowOff>
    </xdr:from>
    <xdr:ext cx="367788" cy="660694"/>
    <xdr:sp macro="" textlink="">
      <xdr:nvSpPr>
        <xdr:cNvPr id="64" name="TextBox 63"/>
        <xdr:cNvSpPr txBox="1"/>
      </xdr:nvSpPr>
      <xdr:spPr>
        <a:xfrm>
          <a:off x="1793875" y="12696825"/>
          <a:ext cx="36778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E-9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19050</xdr:colOff>
      <xdr:row>49</xdr:row>
      <xdr:rowOff>19050</xdr:rowOff>
    </xdr:from>
    <xdr:ext cx="411437" cy="660694"/>
    <xdr:sp macro="" textlink="">
      <xdr:nvSpPr>
        <xdr:cNvPr id="65" name="TextBox 64"/>
        <xdr:cNvSpPr txBox="1"/>
      </xdr:nvSpPr>
      <xdr:spPr>
        <a:xfrm>
          <a:off x="3667125" y="12696825"/>
          <a:ext cx="411437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E-10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12</xdr:col>
      <xdr:colOff>0</xdr:colOff>
      <xdr:row>49</xdr:row>
      <xdr:rowOff>19050</xdr:rowOff>
    </xdr:from>
    <xdr:ext cx="446741" cy="660694"/>
    <xdr:sp macro="" textlink="">
      <xdr:nvSpPr>
        <xdr:cNvPr id="66" name="TextBox 65"/>
        <xdr:cNvSpPr txBox="1"/>
      </xdr:nvSpPr>
      <xdr:spPr>
        <a:xfrm>
          <a:off x="5534025" y="12696825"/>
          <a:ext cx="446741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E-11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16</xdr:col>
      <xdr:colOff>3175</xdr:colOff>
      <xdr:row>49</xdr:row>
      <xdr:rowOff>19050</xdr:rowOff>
    </xdr:from>
    <xdr:ext cx="418108" cy="660694"/>
    <xdr:sp macro="" textlink="">
      <xdr:nvSpPr>
        <xdr:cNvPr id="67" name="TextBox 66"/>
        <xdr:cNvSpPr txBox="1"/>
      </xdr:nvSpPr>
      <xdr:spPr>
        <a:xfrm>
          <a:off x="7404100" y="12696825"/>
          <a:ext cx="41810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E-12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0</xdr:col>
      <xdr:colOff>50800</xdr:colOff>
      <xdr:row>52</xdr:row>
      <xdr:rowOff>57150</xdr:rowOff>
    </xdr:from>
    <xdr:ext cx="259982" cy="447558"/>
    <xdr:sp macro="" textlink="">
      <xdr:nvSpPr>
        <xdr:cNvPr id="68" name="TextBox 67"/>
        <xdr:cNvSpPr txBox="1"/>
      </xdr:nvSpPr>
      <xdr:spPr>
        <a:xfrm>
          <a:off x="66675" y="14135100"/>
          <a:ext cx="282450" cy="4475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2000" b="1">
              <a:latin typeface="Angsana New" pitchFamily="18" charset="-34"/>
              <a:cs typeface="Angsana New" pitchFamily="18" charset="-34"/>
            </a:rPr>
            <a:t>F</a:t>
          </a:r>
          <a:endParaRPr lang="th-TH" sz="20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22225</xdr:colOff>
      <xdr:row>52</xdr:row>
      <xdr:rowOff>133350</xdr:rowOff>
    </xdr:from>
    <xdr:ext cx="367788" cy="660694"/>
    <xdr:sp macro="" textlink="">
      <xdr:nvSpPr>
        <xdr:cNvPr id="69" name="TextBox 68"/>
        <xdr:cNvSpPr txBox="1"/>
      </xdr:nvSpPr>
      <xdr:spPr>
        <a:xfrm>
          <a:off x="1774825" y="13582650"/>
          <a:ext cx="36778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F-1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19050</xdr:colOff>
      <xdr:row>52</xdr:row>
      <xdr:rowOff>114300</xdr:rowOff>
    </xdr:from>
    <xdr:ext cx="361021" cy="660694"/>
    <xdr:sp macro="" textlink="">
      <xdr:nvSpPr>
        <xdr:cNvPr id="70" name="TextBox 69"/>
        <xdr:cNvSpPr txBox="1"/>
      </xdr:nvSpPr>
      <xdr:spPr>
        <a:xfrm>
          <a:off x="3667125" y="13563600"/>
          <a:ext cx="361021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F-2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12</xdr:col>
      <xdr:colOff>0</xdr:colOff>
      <xdr:row>52</xdr:row>
      <xdr:rowOff>114300</xdr:rowOff>
    </xdr:from>
    <xdr:ext cx="361021" cy="660694"/>
    <xdr:sp macro="" textlink="">
      <xdr:nvSpPr>
        <xdr:cNvPr id="71" name="TextBox 70"/>
        <xdr:cNvSpPr txBox="1"/>
      </xdr:nvSpPr>
      <xdr:spPr>
        <a:xfrm>
          <a:off x="5534025" y="13563600"/>
          <a:ext cx="361021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F-3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16</xdr:col>
      <xdr:colOff>3175</xdr:colOff>
      <xdr:row>52</xdr:row>
      <xdr:rowOff>114300</xdr:rowOff>
    </xdr:from>
    <xdr:ext cx="367788" cy="660694"/>
    <xdr:sp macro="" textlink="">
      <xdr:nvSpPr>
        <xdr:cNvPr id="72" name="TextBox 71"/>
        <xdr:cNvSpPr txBox="1"/>
      </xdr:nvSpPr>
      <xdr:spPr>
        <a:xfrm>
          <a:off x="7404100" y="13563600"/>
          <a:ext cx="36778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F-4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16</xdr:col>
      <xdr:colOff>3175</xdr:colOff>
      <xdr:row>55</xdr:row>
      <xdr:rowOff>28575</xdr:rowOff>
    </xdr:from>
    <xdr:ext cx="367788" cy="660694"/>
    <xdr:sp macro="" textlink="">
      <xdr:nvSpPr>
        <xdr:cNvPr id="73" name="TextBox 72"/>
        <xdr:cNvSpPr txBox="1"/>
      </xdr:nvSpPr>
      <xdr:spPr>
        <a:xfrm>
          <a:off x="7404100" y="14316075"/>
          <a:ext cx="36778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F-8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12</xdr:col>
      <xdr:colOff>0</xdr:colOff>
      <xdr:row>55</xdr:row>
      <xdr:rowOff>28575</xdr:rowOff>
    </xdr:from>
    <xdr:ext cx="361021" cy="660694"/>
    <xdr:sp macro="" textlink="">
      <xdr:nvSpPr>
        <xdr:cNvPr id="74" name="TextBox 73"/>
        <xdr:cNvSpPr txBox="1"/>
      </xdr:nvSpPr>
      <xdr:spPr>
        <a:xfrm>
          <a:off x="5534025" y="14316075"/>
          <a:ext cx="361021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F-7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19050</xdr:colOff>
      <xdr:row>55</xdr:row>
      <xdr:rowOff>28575</xdr:rowOff>
    </xdr:from>
    <xdr:ext cx="361021" cy="660694"/>
    <xdr:sp macro="" textlink="">
      <xdr:nvSpPr>
        <xdr:cNvPr id="75" name="TextBox 74"/>
        <xdr:cNvSpPr txBox="1"/>
      </xdr:nvSpPr>
      <xdr:spPr>
        <a:xfrm>
          <a:off x="3667125" y="14316075"/>
          <a:ext cx="361021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F-6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22225</xdr:colOff>
      <xdr:row>55</xdr:row>
      <xdr:rowOff>28575</xdr:rowOff>
    </xdr:from>
    <xdr:ext cx="367788" cy="660694"/>
    <xdr:sp macro="" textlink="">
      <xdr:nvSpPr>
        <xdr:cNvPr id="76" name="TextBox 75"/>
        <xdr:cNvSpPr txBox="1"/>
      </xdr:nvSpPr>
      <xdr:spPr>
        <a:xfrm>
          <a:off x="1774825" y="14316075"/>
          <a:ext cx="36778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F-5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22225</xdr:colOff>
      <xdr:row>58</xdr:row>
      <xdr:rowOff>28575</xdr:rowOff>
    </xdr:from>
    <xdr:ext cx="367788" cy="660694"/>
    <xdr:sp macro="" textlink="">
      <xdr:nvSpPr>
        <xdr:cNvPr id="77" name="TextBox 76"/>
        <xdr:cNvSpPr txBox="1"/>
      </xdr:nvSpPr>
      <xdr:spPr>
        <a:xfrm>
          <a:off x="1774825" y="15087600"/>
          <a:ext cx="36778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F-9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0</xdr:colOff>
      <xdr:row>58</xdr:row>
      <xdr:rowOff>28575</xdr:rowOff>
    </xdr:from>
    <xdr:ext cx="418108" cy="660694"/>
    <xdr:sp macro="" textlink="">
      <xdr:nvSpPr>
        <xdr:cNvPr id="78" name="TextBox 77"/>
        <xdr:cNvSpPr txBox="1"/>
      </xdr:nvSpPr>
      <xdr:spPr>
        <a:xfrm>
          <a:off x="3648075" y="15087600"/>
          <a:ext cx="41810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F-10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11</xdr:col>
      <xdr:colOff>590550</xdr:colOff>
      <xdr:row>58</xdr:row>
      <xdr:rowOff>28575</xdr:rowOff>
    </xdr:from>
    <xdr:ext cx="455676" cy="376513"/>
    <xdr:sp macro="" textlink="">
      <xdr:nvSpPr>
        <xdr:cNvPr id="79" name="TextBox 78"/>
        <xdr:cNvSpPr txBox="1"/>
      </xdr:nvSpPr>
      <xdr:spPr>
        <a:xfrm>
          <a:off x="6029325" y="15662275"/>
          <a:ext cx="495300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F-11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16</xdr:col>
      <xdr:colOff>3175</xdr:colOff>
      <xdr:row>58</xdr:row>
      <xdr:rowOff>28575</xdr:rowOff>
    </xdr:from>
    <xdr:ext cx="418108" cy="660694"/>
    <xdr:sp macro="" textlink="">
      <xdr:nvSpPr>
        <xdr:cNvPr id="80" name="TextBox 79"/>
        <xdr:cNvSpPr txBox="1"/>
      </xdr:nvSpPr>
      <xdr:spPr>
        <a:xfrm>
          <a:off x="7404100" y="15087600"/>
          <a:ext cx="41810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F-12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0</xdr:col>
      <xdr:colOff>47625</xdr:colOff>
      <xdr:row>61</xdr:row>
      <xdr:rowOff>0</xdr:rowOff>
    </xdr:from>
    <xdr:ext cx="253231" cy="447558"/>
    <xdr:sp macro="" textlink="">
      <xdr:nvSpPr>
        <xdr:cNvPr id="81" name="TextBox 80"/>
        <xdr:cNvSpPr txBox="1"/>
      </xdr:nvSpPr>
      <xdr:spPr>
        <a:xfrm>
          <a:off x="57150" y="16389350"/>
          <a:ext cx="282450" cy="4475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2000" b="1">
              <a:latin typeface="Angsana New" pitchFamily="18" charset="-34"/>
              <a:cs typeface="Angsana New" pitchFamily="18" charset="-34"/>
            </a:rPr>
            <a:t>G</a:t>
          </a:r>
          <a:endParaRPr lang="th-TH" sz="20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41275</xdr:colOff>
      <xdr:row>61</xdr:row>
      <xdr:rowOff>0</xdr:rowOff>
    </xdr:from>
    <xdr:ext cx="367788" cy="660694"/>
    <xdr:sp macro="" textlink="">
      <xdr:nvSpPr>
        <xdr:cNvPr id="82" name="TextBox 81"/>
        <xdr:cNvSpPr txBox="1"/>
      </xdr:nvSpPr>
      <xdr:spPr>
        <a:xfrm>
          <a:off x="1793875" y="15821025"/>
          <a:ext cx="36778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G-1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38100</xdr:colOff>
      <xdr:row>61</xdr:row>
      <xdr:rowOff>0</xdr:rowOff>
    </xdr:from>
    <xdr:ext cx="361021" cy="660694"/>
    <xdr:sp macro="" textlink="">
      <xdr:nvSpPr>
        <xdr:cNvPr id="83" name="TextBox 82"/>
        <xdr:cNvSpPr txBox="1"/>
      </xdr:nvSpPr>
      <xdr:spPr>
        <a:xfrm>
          <a:off x="3686175" y="15821025"/>
          <a:ext cx="361021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G-2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12</xdr:col>
      <xdr:colOff>19050</xdr:colOff>
      <xdr:row>61</xdr:row>
      <xdr:rowOff>0</xdr:rowOff>
    </xdr:from>
    <xdr:ext cx="361021" cy="660694"/>
    <xdr:sp macro="" textlink="">
      <xdr:nvSpPr>
        <xdr:cNvPr id="84" name="TextBox 83"/>
        <xdr:cNvSpPr txBox="1"/>
      </xdr:nvSpPr>
      <xdr:spPr>
        <a:xfrm>
          <a:off x="5553075" y="15821025"/>
          <a:ext cx="361021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G-3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16</xdr:col>
      <xdr:colOff>22225</xdr:colOff>
      <xdr:row>61</xdr:row>
      <xdr:rowOff>0</xdr:rowOff>
    </xdr:from>
    <xdr:ext cx="367788" cy="660694"/>
    <xdr:sp macro="" textlink="">
      <xdr:nvSpPr>
        <xdr:cNvPr id="85" name="TextBox 84"/>
        <xdr:cNvSpPr txBox="1"/>
      </xdr:nvSpPr>
      <xdr:spPr>
        <a:xfrm>
          <a:off x="7423150" y="15821025"/>
          <a:ext cx="36778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G-4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16</xdr:col>
      <xdr:colOff>22225</xdr:colOff>
      <xdr:row>64</xdr:row>
      <xdr:rowOff>19050</xdr:rowOff>
    </xdr:from>
    <xdr:ext cx="367788" cy="660694"/>
    <xdr:sp macro="" textlink="">
      <xdr:nvSpPr>
        <xdr:cNvPr id="86" name="TextBox 85"/>
        <xdr:cNvSpPr txBox="1"/>
      </xdr:nvSpPr>
      <xdr:spPr>
        <a:xfrm>
          <a:off x="7423150" y="16592550"/>
          <a:ext cx="36778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G-8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12</xdr:col>
      <xdr:colOff>19050</xdr:colOff>
      <xdr:row>64</xdr:row>
      <xdr:rowOff>19050</xdr:rowOff>
    </xdr:from>
    <xdr:ext cx="361021" cy="660694"/>
    <xdr:sp macro="" textlink="">
      <xdr:nvSpPr>
        <xdr:cNvPr id="87" name="TextBox 86"/>
        <xdr:cNvSpPr txBox="1"/>
      </xdr:nvSpPr>
      <xdr:spPr>
        <a:xfrm>
          <a:off x="5553075" y="16592550"/>
          <a:ext cx="361021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G-7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38100</xdr:colOff>
      <xdr:row>64</xdr:row>
      <xdr:rowOff>19050</xdr:rowOff>
    </xdr:from>
    <xdr:ext cx="361021" cy="660694"/>
    <xdr:sp macro="" textlink="">
      <xdr:nvSpPr>
        <xdr:cNvPr id="88" name="TextBox 87"/>
        <xdr:cNvSpPr txBox="1"/>
      </xdr:nvSpPr>
      <xdr:spPr>
        <a:xfrm>
          <a:off x="3686175" y="16592550"/>
          <a:ext cx="361021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G-6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41275</xdr:colOff>
      <xdr:row>64</xdr:row>
      <xdr:rowOff>19050</xdr:rowOff>
    </xdr:from>
    <xdr:ext cx="367788" cy="660694"/>
    <xdr:sp macro="" textlink="">
      <xdr:nvSpPr>
        <xdr:cNvPr id="89" name="TextBox 88"/>
        <xdr:cNvSpPr txBox="1"/>
      </xdr:nvSpPr>
      <xdr:spPr>
        <a:xfrm>
          <a:off x="1793875" y="16592550"/>
          <a:ext cx="36778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G-5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41275</xdr:colOff>
      <xdr:row>67</xdr:row>
      <xdr:rowOff>19050</xdr:rowOff>
    </xdr:from>
    <xdr:ext cx="367788" cy="660694"/>
    <xdr:sp macro="" textlink="">
      <xdr:nvSpPr>
        <xdr:cNvPr id="90" name="TextBox 89"/>
        <xdr:cNvSpPr txBox="1"/>
      </xdr:nvSpPr>
      <xdr:spPr>
        <a:xfrm>
          <a:off x="1793875" y="17354550"/>
          <a:ext cx="36778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G-9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19050</xdr:colOff>
      <xdr:row>67</xdr:row>
      <xdr:rowOff>19050</xdr:rowOff>
    </xdr:from>
    <xdr:ext cx="411437" cy="660694"/>
    <xdr:sp macro="" textlink="">
      <xdr:nvSpPr>
        <xdr:cNvPr id="91" name="TextBox 90"/>
        <xdr:cNvSpPr txBox="1"/>
      </xdr:nvSpPr>
      <xdr:spPr>
        <a:xfrm>
          <a:off x="3905250" y="17907000"/>
          <a:ext cx="46041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G-10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11</xdr:col>
      <xdr:colOff>590550</xdr:colOff>
      <xdr:row>67</xdr:row>
      <xdr:rowOff>19050</xdr:rowOff>
    </xdr:from>
    <xdr:ext cx="455676" cy="660694"/>
    <xdr:sp macro="" textlink="">
      <xdr:nvSpPr>
        <xdr:cNvPr id="92" name="TextBox 91"/>
        <xdr:cNvSpPr txBox="1"/>
      </xdr:nvSpPr>
      <xdr:spPr>
        <a:xfrm>
          <a:off x="5524500" y="17354550"/>
          <a:ext cx="455676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G-11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16</xdr:col>
      <xdr:colOff>3175</xdr:colOff>
      <xdr:row>67</xdr:row>
      <xdr:rowOff>19050</xdr:rowOff>
    </xdr:from>
    <xdr:ext cx="418108" cy="660694"/>
    <xdr:sp macro="" textlink="">
      <xdr:nvSpPr>
        <xdr:cNvPr id="93" name="TextBox 92"/>
        <xdr:cNvSpPr txBox="1"/>
      </xdr:nvSpPr>
      <xdr:spPr>
        <a:xfrm>
          <a:off x="7404100" y="17354550"/>
          <a:ext cx="41810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G-12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0</xdr:col>
      <xdr:colOff>50800</xdr:colOff>
      <xdr:row>70</xdr:row>
      <xdr:rowOff>57150</xdr:rowOff>
    </xdr:from>
    <xdr:ext cx="259982" cy="447558"/>
    <xdr:sp macro="" textlink="">
      <xdr:nvSpPr>
        <xdr:cNvPr id="94" name="TextBox 93"/>
        <xdr:cNvSpPr txBox="1"/>
      </xdr:nvSpPr>
      <xdr:spPr>
        <a:xfrm>
          <a:off x="66675" y="18764250"/>
          <a:ext cx="282450" cy="4475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2000" b="1">
              <a:latin typeface="Angsana New" pitchFamily="18" charset="-34"/>
              <a:cs typeface="Angsana New" pitchFamily="18" charset="-34"/>
            </a:rPr>
            <a:t>H</a:t>
          </a:r>
          <a:endParaRPr lang="th-TH" sz="20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22225</xdr:colOff>
      <xdr:row>71</xdr:row>
      <xdr:rowOff>0</xdr:rowOff>
    </xdr:from>
    <xdr:ext cx="367788" cy="660694"/>
    <xdr:sp macro="" textlink="">
      <xdr:nvSpPr>
        <xdr:cNvPr id="95" name="TextBox 94"/>
        <xdr:cNvSpPr txBox="1"/>
      </xdr:nvSpPr>
      <xdr:spPr>
        <a:xfrm>
          <a:off x="1774825" y="18211800"/>
          <a:ext cx="36778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H-1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19050</xdr:colOff>
      <xdr:row>70</xdr:row>
      <xdr:rowOff>114300</xdr:rowOff>
    </xdr:from>
    <xdr:ext cx="361021" cy="660694"/>
    <xdr:sp macro="" textlink="">
      <xdr:nvSpPr>
        <xdr:cNvPr id="96" name="TextBox 95"/>
        <xdr:cNvSpPr txBox="1"/>
      </xdr:nvSpPr>
      <xdr:spPr>
        <a:xfrm>
          <a:off x="3667125" y="18192750"/>
          <a:ext cx="361021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H-2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12</xdr:col>
      <xdr:colOff>38100</xdr:colOff>
      <xdr:row>70</xdr:row>
      <xdr:rowOff>114300</xdr:rowOff>
    </xdr:from>
    <xdr:ext cx="351263" cy="660694"/>
    <xdr:sp macro="" textlink="">
      <xdr:nvSpPr>
        <xdr:cNvPr id="97" name="TextBox 96"/>
        <xdr:cNvSpPr txBox="1"/>
      </xdr:nvSpPr>
      <xdr:spPr>
        <a:xfrm>
          <a:off x="5572125" y="18192750"/>
          <a:ext cx="351263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H-3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16</xdr:col>
      <xdr:colOff>41275</xdr:colOff>
      <xdr:row>70</xdr:row>
      <xdr:rowOff>114300</xdr:rowOff>
    </xdr:from>
    <xdr:ext cx="358109" cy="660694"/>
    <xdr:sp macro="" textlink="">
      <xdr:nvSpPr>
        <xdr:cNvPr id="98" name="TextBox 97"/>
        <xdr:cNvSpPr txBox="1"/>
      </xdr:nvSpPr>
      <xdr:spPr>
        <a:xfrm>
          <a:off x="7442200" y="18192750"/>
          <a:ext cx="358109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H-4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16</xdr:col>
      <xdr:colOff>3175</xdr:colOff>
      <xdr:row>73</xdr:row>
      <xdr:rowOff>28575</xdr:rowOff>
    </xdr:from>
    <xdr:ext cx="367788" cy="660694"/>
    <xdr:sp macro="" textlink="">
      <xdr:nvSpPr>
        <xdr:cNvPr id="99" name="TextBox 98"/>
        <xdr:cNvSpPr txBox="1"/>
      </xdr:nvSpPr>
      <xdr:spPr>
        <a:xfrm>
          <a:off x="7404100" y="18907125"/>
          <a:ext cx="36778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H-8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12</xdr:col>
      <xdr:colOff>0</xdr:colOff>
      <xdr:row>73</xdr:row>
      <xdr:rowOff>28575</xdr:rowOff>
    </xdr:from>
    <xdr:ext cx="361021" cy="660694"/>
    <xdr:sp macro="" textlink="">
      <xdr:nvSpPr>
        <xdr:cNvPr id="100" name="TextBox 99"/>
        <xdr:cNvSpPr txBox="1"/>
      </xdr:nvSpPr>
      <xdr:spPr>
        <a:xfrm>
          <a:off x="5534025" y="18907125"/>
          <a:ext cx="361021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H-7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19050</xdr:colOff>
      <xdr:row>73</xdr:row>
      <xdr:rowOff>28575</xdr:rowOff>
    </xdr:from>
    <xdr:ext cx="361021" cy="660694"/>
    <xdr:sp macro="" textlink="">
      <xdr:nvSpPr>
        <xdr:cNvPr id="101" name="TextBox 100"/>
        <xdr:cNvSpPr txBox="1"/>
      </xdr:nvSpPr>
      <xdr:spPr>
        <a:xfrm>
          <a:off x="3667125" y="18907125"/>
          <a:ext cx="361021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H-6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22225</xdr:colOff>
      <xdr:row>73</xdr:row>
      <xdr:rowOff>28575</xdr:rowOff>
    </xdr:from>
    <xdr:ext cx="367788" cy="660694"/>
    <xdr:sp macro="" textlink="">
      <xdr:nvSpPr>
        <xdr:cNvPr id="102" name="TextBox 101"/>
        <xdr:cNvSpPr txBox="1"/>
      </xdr:nvSpPr>
      <xdr:spPr>
        <a:xfrm>
          <a:off x="1774825" y="18907125"/>
          <a:ext cx="36778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H-5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22225</xdr:colOff>
      <xdr:row>76</xdr:row>
      <xdr:rowOff>28575</xdr:rowOff>
    </xdr:from>
    <xdr:ext cx="367788" cy="660694"/>
    <xdr:sp macro="" textlink="">
      <xdr:nvSpPr>
        <xdr:cNvPr id="103" name="TextBox 102"/>
        <xdr:cNvSpPr txBox="1"/>
      </xdr:nvSpPr>
      <xdr:spPr>
        <a:xfrm>
          <a:off x="1774825" y="19678650"/>
          <a:ext cx="36778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H-9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19050</xdr:colOff>
      <xdr:row>76</xdr:row>
      <xdr:rowOff>28575</xdr:rowOff>
    </xdr:from>
    <xdr:ext cx="411437" cy="660694"/>
    <xdr:sp macro="" textlink="">
      <xdr:nvSpPr>
        <xdr:cNvPr id="104" name="TextBox 103"/>
        <xdr:cNvSpPr txBox="1"/>
      </xdr:nvSpPr>
      <xdr:spPr>
        <a:xfrm>
          <a:off x="3905250" y="20208875"/>
          <a:ext cx="46041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H-10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11</xdr:col>
      <xdr:colOff>581025</xdr:colOff>
      <xdr:row>76</xdr:row>
      <xdr:rowOff>28575</xdr:rowOff>
    </xdr:from>
    <xdr:ext cx="464976" cy="660694"/>
    <xdr:sp macro="" textlink="">
      <xdr:nvSpPr>
        <xdr:cNvPr id="105" name="TextBox 104"/>
        <xdr:cNvSpPr txBox="1"/>
      </xdr:nvSpPr>
      <xdr:spPr>
        <a:xfrm>
          <a:off x="5514975" y="19678650"/>
          <a:ext cx="464976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H-11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16</xdr:col>
      <xdr:colOff>0</xdr:colOff>
      <xdr:row>76</xdr:row>
      <xdr:rowOff>28575</xdr:rowOff>
    </xdr:from>
    <xdr:ext cx="418108" cy="660694"/>
    <xdr:sp macro="" textlink="">
      <xdr:nvSpPr>
        <xdr:cNvPr id="106" name="TextBox 105"/>
        <xdr:cNvSpPr txBox="1"/>
      </xdr:nvSpPr>
      <xdr:spPr>
        <a:xfrm>
          <a:off x="7400925" y="19678650"/>
          <a:ext cx="418108" cy="660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H-12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5</xdr:row>
      <xdr:rowOff>3463</xdr:rowOff>
    </xdr:from>
    <xdr:ext cx="695198" cy="314325"/>
    <xdr:sp macro="" textlink="">
      <xdr:nvSpPr>
        <xdr:cNvPr id="3" name="TextBox 2"/>
        <xdr:cNvSpPr txBox="1"/>
      </xdr:nvSpPr>
      <xdr:spPr>
        <a:xfrm>
          <a:off x="85725" y="990599"/>
          <a:ext cx="762000" cy="314325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DUTY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A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9525</xdr:colOff>
      <xdr:row>5</xdr:row>
      <xdr:rowOff>1</xdr:rowOff>
    </xdr:from>
    <xdr:ext cx="793349" cy="305468"/>
    <xdr:sp macro="" textlink="">
      <xdr:nvSpPr>
        <xdr:cNvPr id="4" name="TextBox 3"/>
        <xdr:cNvSpPr txBox="1"/>
      </xdr:nvSpPr>
      <xdr:spPr>
        <a:xfrm>
          <a:off x="5619750" y="990601"/>
          <a:ext cx="914400" cy="305468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TASK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A - 1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5</xdr:row>
      <xdr:rowOff>3463</xdr:rowOff>
    </xdr:from>
    <xdr:ext cx="695198" cy="314325"/>
    <xdr:sp macro="" textlink="">
      <xdr:nvSpPr>
        <xdr:cNvPr id="2" name="TextBox 1"/>
        <xdr:cNvSpPr txBox="1"/>
      </xdr:nvSpPr>
      <xdr:spPr>
        <a:xfrm>
          <a:off x="9525" y="994063"/>
          <a:ext cx="695198" cy="314325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DUTY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A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9525</xdr:colOff>
      <xdr:row>5</xdr:row>
      <xdr:rowOff>1</xdr:rowOff>
    </xdr:from>
    <xdr:ext cx="793349" cy="305468"/>
    <xdr:sp macro="" textlink="">
      <xdr:nvSpPr>
        <xdr:cNvPr id="3" name="TextBox 2"/>
        <xdr:cNvSpPr txBox="1"/>
      </xdr:nvSpPr>
      <xdr:spPr>
        <a:xfrm>
          <a:off x="6381750" y="990601"/>
          <a:ext cx="793349" cy="305468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TASK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A - 2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5</xdr:row>
      <xdr:rowOff>3463</xdr:rowOff>
    </xdr:from>
    <xdr:ext cx="695198" cy="314325"/>
    <xdr:sp macro="" textlink="">
      <xdr:nvSpPr>
        <xdr:cNvPr id="2" name="TextBox 1"/>
        <xdr:cNvSpPr txBox="1"/>
      </xdr:nvSpPr>
      <xdr:spPr>
        <a:xfrm>
          <a:off x="9525" y="994063"/>
          <a:ext cx="695198" cy="314325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DUTY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B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9525</xdr:colOff>
      <xdr:row>5</xdr:row>
      <xdr:rowOff>1</xdr:rowOff>
    </xdr:from>
    <xdr:ext cx="793349" cy="305468"/>
    <xdr:sp macro="" textlink="">
      <xdr:nvSpPr>
        <xdr:cNvPr id="3" name="TextBox 2"/>
        <xdr:cNvSpPr txBox="1"/>
      </xdr:nvSpPr>
      <xdr:spPr>
        <a:xfrm>
          <a:off x="5581650" y="990601"/>
          <a:ext cx="793349" cy="305468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TASK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B - 1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5</xdr:row>
      <xdr:rowOff>3463</xdr:rowOff>
    </xdr:from>
    <xdr:ext cx="695198" cy="314325"/>
    <xdr:sp macro="" textlink="">
      <xdr:nvSpPr>
        <xdr:cNvPr id="2" name="TextBox 1"/>
        <xdr:cNvSpPr txBox="1"/>
      </xdr:nvSpPr>
      <xdr:spPr>
        <a:xfrm>
          <a:off x="9525" y="994063"/>
          <a:ext cx="695198" cy="314325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DUTY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B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9525</xdr:colOff>
      <xdr:row>5</xdr:row>
      <xdr:rowOff>1</xdr:rowOff>
    </xdr:from>
    <xdr:ext cx="793349" cy="305468"/>
    <xdr:sp macro="" textlink="">
      <xdr:nvSpPr>
        <xdr:cNvPr id="3" name="TextBox 2"/>
        <xdr:cNvSpPr txBox="1"/>
      </xdr:nvSpPr>
      <xdr:spPr>
        <a:xfrm>
          <a:off x="5578849" y="986119"/>
          <a:ext cx="793349" cy="305468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TASK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B - 2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5</xdr:row>
      <xdr:rowOff>3463</xdr:rowOff>
    </xdr:from>
    <xdr:ext cx="695198" cy="314325"/>
    <xdr:sp macro="" textlink="">
      <xdr:nvSpPr>
        <xdr:cNvPr id="2" name="TextBox 1"/>
        <xdr:cNvSpPr txBox="1"/>
      </xdr:nvSpPr>
      <xdr:spPr>
        <a:xfrm>
          <a:off x="9525" y="994063"/>
          <a:ext cx="695198" cy="314325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DUTY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B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9525</xdr:colOff>
      <xdr:row>5</xdr:row>
      <xdr:rowOff>1</xdr:rowOff>
    </xdr:from>
    <xdr:ext cx="793349" cy="305468"/>
    <xdr:sp macro="" textlink="">
      <xdr:nvSpPr>
        <xdr:cNvPr id="3" name="TextBox 2"/>
        <xdr:cNvSpPr txBox="1"/>
      </xdr:nvSpPr>
      <xdr:spPr>
        <a:xfrm>
          <a:off x="6381750" y="990601"/>
          <a:ext cx="793349" cy="305468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TASK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B - 3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5</xdr:row>
      <xdr:rowOff>3463</xdr:rowOff>
    </xdr:from>
    <xdr:ext cx="695198" cy="314325"/>
    <xdr:sp macro="" textlink="">
      <xdr:nvSpPr>
        <xdr:cNvPr id="2" name="TextBox 1"/>
        <xdr:cNvSpPr txBox="1"/>
      </xdr:nvSpPr>
      <xdr:spPr>
        <a:xfrm>
          <a:off x="9525" y="994063"/>
          <a:ext cx="695198" cy="314325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DUTY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C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9525</xdr:colOff>
      <xdr:row>5</xdr:row>
      <xdr:rowOff>1</xdr:rowOff>
    </xdr:from>
    <xdr:ext cx="793349" cy="305468"/>
    <xdr:sp macro="" textlink="">
      <xdr:nvSpPr>
        <xdr:cNvPr id="3" name="TextBox 2"/>
        <xdr:cNvSpPr txBox="1"/>
      </xdr:nvSpPr>
      <xdr:spPr>
        <a:xfrm>
          <a:off x="5581650" y="990601"/>
          <a:ext cx="793349" cy="305468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TASK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C - 1</a:t>
          </a: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5</xdr:row>
      <xdr:rowOff>3463</xdr:rowOff>
    </xdr:from>
    <xdr:ext cx="695198" cy="314325"/>
    <xdr:sp macro="" textlink="">
      <xdr:nvSpPr>
        <xdr:cNvPr id="2" name="TextBox 1"/>
        <xdr:cNvSpPr txBox="1"/>
      </xdr:nvSpPr>
      <xdr:spPr>
        <a:xfrm>
          <a:off x="9525" y="994063"/>
          <a:ext cx="695198" cy="314325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DUTY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C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9525</xdr:colOff>
      <xdr:row>5</xdr:row>
      <xdr:rowOff>1</xdr:rowOff>
    </xdr:from>
    <xdr:ext cx="793349" cy="305468"/>
    <xdr:sp macro="" textlink="">
      <xdr:nvSpPr>
        <xdr:cNvPr id="3" name="TextBox 2"/>
        <xdr:cNvSpPr txBox="1"/>
      </xdr:nvSpPr>
      <xdr:spPr>
        <a:xfrm>
          <a:off x="5581650" y="990601"/>
          <a:ext cx="793349" cy="305468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TASK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C - 2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5</xdr:row>
      <xdr:rowOff>3463</xdr:rowOff>
    </xdr:from>
    <xdr:ext cx="695198" cy="314325"/>
    <xdr:sp macro="" textlink="">
      <xdr:nvSpPr>
        <xdr:cNvPr id="2" name="TextBox 1"/>
        <xdr:cNvSpPr txBox="1"/>
      </xdr:nvSpPr>
      <xdr:spPr>
        <a:xfrm>
          <a:off x="9525" y="994063"/>
          <a:ext cx="695198" cy="314325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DUTY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C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9525</xdr:colOff>
      <xdr:row>5</xdr:row>
      <xdr:rowOff>1</xdr:rowOff>
    </xdr:from>
    <xdr:ext cx="793349" cy="305468"/>
    <xdr:sp macro="" textlink="">
      <xdr:nvSpPr>
        <xdr:cNvPr id="3" name="TextBox 2"/>
        <xdr:cNvSpPr txBox="1"/>
      </xdr:nvSpPr>
      <xdr:spPr>
        <a:xfrm>
          <a:off x="5581650" y="990601"/>
          <a:ext cx="793349" cy="305468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TASK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C - 3</a:t>
          </a: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5</xdr:row>
      <xdr:rowOff>3463</xdr:rowOff>
    </xdr:from>
    <xdr:ext cx="695198" cy="314325"/>
    <xdr:sp macro="" textlink="">
      <xdr:nvSpPr>
        <xdr:cNvPr id="2" name="TextBox 1"/>
        <xdr:cNvSpPr txBox="1"/>
      </xdr:nvSpPr>
      <xdr:spPr>
        <a:xfrm>
          <a:off x="9525" y="994063"/>
          <a:ext cx="695198" cy="314325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DUTY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D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9525</xdr:colOff>
      <xdr:row>5</xdr:row>
      <xdr:rowOff>1</xdr:rowOff>
    </xdr:from>
    <xdr:ext cx="793349" cy="305468"/>
    <xdr:sp macro="" textlink="">
      <xdr:nvSpPr>
        <xdr:cNvPr id="3" name="TextBox 2"/>
        <xdr:cNvSpPr txBox="1"/>
      </xdr:nvSpPr>
      <xdr:spPr>
        <a:xfrm>
          <a:off x="5581650" y="990601"/>
          <a:ext cx="793349" cy="305468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TASK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D- 1</a:t>
          </a:r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5</xdr:row>
      <xdr:rowOff>3463</xdr:rowOff>
    </xdr:from>
    <xdr:ext cx="695198" cy="314325"/>
    <xdr:sp macro="" textlink="">
      <xdr:nvSpPr>
        <xdr:cNvPr id="2" name="TextBox 1"/>
        <xdr:cNvSpPr txBox="1"/>
      </xdr:nvSpPr>
      <xdr:spPr>
        <a:xfrm>
          <a:off x="9525" y="994063"/>
          <a:ext cx="695198" cy="314325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DUTY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D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9525</xdr:colOff>
      <xdr:row>5</xdr:row>
      <xdr:rowOff>1</xdr:rowOff>
    </xdr:from>
    <xdr:ext cx="793349" cy="305468"/>
    <xdr:sp macro="" textlink="">
      <xdr:nvSpPr>
        <xdr:cNvPr id="3" name="TextBox 2"/>
        <xdr:cNvSpPr txBox="1"/>
      </xdr:nvSpPr>
      <xdr:spPr>
        <a:xfrm>
          <a:off x="5581650" y="990601"/>
          <a:ext cx="793349" cy="305468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TASK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D- 2</a:t>
          </a:r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</xdr:colOff>
      <xdr:row>4</xdr:row>
      <xdr:rowOff>38099</xdr:rowOff>
    </xdr:from>
    <xdr:ext cx="695198" cy="314325"/>
    <xdr:sp macro="" textlink="">
      <xdr:nvSpPr>
        <xdr:cNvPr id="3" name="TextBox 2"/>
        <xdr:cNvSpPr txBox="1"/>
      </xdr:nvSpPr>
      <xdr:spPr>
        <a:xfrm>
          <a:off x="85725" y="990599"/>
          <a:ext cx="762000" cy="314325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DUTY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A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5</xdr:col>
      <xdr:colOff>9525</xdr:colOff>
      <xdr:row>5</xdr:row>
      <xdr:rowOff>1</xdr:rowOff>
    </xdr:from>
    <xdr:ext cx="793349" cy="305468"/>
    <xdr:sp macro="" textlink="">
      <xdr:nvSpPr>
        <xdr:cNvPr id="4" name="TextBox 3"/>
        <xdr:cNvSpPr txBox="1"/>
      </xdr:nvSpPr>
      <xdr:spPr>
        <a:xfrm>
          <a:off x="5619750" y="990601"/>
          <a:ext cx="914400" cy="305468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TASK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A - 1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5</xdr:row>
      <xdr:rowOff>3463</xdr:rowOff>
    </xdr:from>
    <xdr:ext cx="695198" cy="314325"/>
    <xdr:sp macro="" textlink="">
      <xdr:nvSpPr>
        <xdr:cNvPr id="2" name="TextBox 1"/>
        <xdr:cNvSpPr txBox="1"/>
      </xdr:nvSpPr>
      <xdr:spPr>
        <a:xfrm>
          <a:off x="9525" y="994063"/>
          <a:ext cx="695198" cy="314325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DUTY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9525</xdr:colOff>
      <xdr:row>5</xdr:row>
      <xdr:rowOff>1</xdr:rowOff>
    </xdr:from>
    <xdr:ext cx="793349" cy="305468"/>
    <xdr:sp macro="" textlink="">
      <xdr:nvSpPr>
        <xdr:cNvPr id="3" name="TextBox 2"/>
        <xdr:cNvSpPr txBox="1"/>
      </xdr:nvSpPr>
      <xdr:spPr>
        <a:xfrm>
          <a:off x="5581650" y="990601"/>
          <a:ext cx="793349" cy="305468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TASK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8"/>
  <sheetViews>
    <sheetView workbookViewId="0">
      <selection activeCell="B3" sqref="B3"/>
    </sheetView>
  </sheetViews>
  <sheetFormatPr defaultColWidth="9.125" defaultRowHeight="22.5" x14ac:dyDescent="0.45"/>
  <cols>
    <col min="1" max="1" width="23.875" style="117" customWidth="1"/>
    <col min="2" max="2" width="48.375" style="117" customWidth="1"/>
    <col min="3" max="16384" width="9.125" style="117"/>
  </cols>
  <sheetData>
    <row r="2" spans="1:2" x14ac:dyDescent="0.45">
      <c r="A2" s="116" t="s">
        <v>33</v>
      </c>
      <c r="B2" s="116"/>
    </row>
    <row r="3" spans="1:2" x14ac:dyDescent="0.45">
      <c r="A3" s="118" t="s">
        <v>30</v>
      </c>
      <c r="B3" s="119" t="s">
        <v>112</v>
      </c>
    </row>
    <row r="4" spans="1:2" x14ac:dyDescent="0.45">
      <c r="A4" s="118" t="s">
        <v>31</v>
      </c>
      <c r="B4" s="119" t="s">
        <v>74</v>
      </c>
    </row>
    <row r="5" spans="1:2" x14ac:dyDescent="0.45">
      <c r="A5" s="118" t="s">
        <v>32</v>
      </c>
      <c r="B5" s="119" t="s">
        <v>73</v>
      </c>
    </row>
    <row r="6" spans="1:2" x14ac:dyDescent="0.45">
      <c r="A6" s="118" t="s">
        <v>34</v>
      </c>
      <c r="B6" s="119" t="s">
        <v>76</v>
      </c>
    </row>
    <row r="7" spans="1:2" x14ac:dyDescent="0.45">
      <c r="A7" s="118" t="s">
        <v>35</v>
      </c>
      <c r="B7" s="119" t="s">
        <v>77</v>
      </c>
    </row>
    <row r="8" spans="1:2" x14ac:dyDescent="0.45">
      <c r="A8" s="118" t="s">
        <v>36</v>
      </c>
      <c r="B8" s="119" t="s">
        <v>75</v>
      </c>
    </row>
    <row r="9" spans="1:2" x14ac:dyDescent="0.45">
      <c r="A9" s="118" t="s">
        <v>37</v>
      </c>
      <c r="B9" s="119" t="s">
        <v>78</v>
      </c>
    </row>
    <row r="10" spans="1:2" x14ac:dyDescent="0.45">
      <c r="A10" s="118" t="s">
        <v>38</v>
      </c>
      <c r="B10" s="119" t="s">
        <v>79</v>
      </c>
    </row>
    <row r="11" spans="1:2" x14ac:dyDescent="0.45">
      <c r="A11" s="118" t="s">
        <v>39</v>
      </c>
      <c r="B11" s="119" t="s">
        <v>80</v>
      </c>
    </row>
    <row r="12" spans="1:2" x14ac:dyDescent="0.45">
      <c r="A12" s="118" t="s">
        <v>40</v>
      </c>
      <c r="B12" s="119" t="s">
        <v>82</v>
      </c>
    </row>
    <row r="13" spans="1:2" x14ac:dyDescent="0.45">
      <c r="A13" s="118" t="s">
        <v>41</v>
      </c>
      <c r="B13" s="119" t="s">
        <v>81</v>
      </c>
    </row>
    <row r="14" spans="1:2" x14ac:dyDescent="0.45">
      <c r="A14" s="118" t="s">
        <v>42</v>
      </c>
      <c r="B14" s="119"/>
    </row>
    <row r="15" spans="1:2" x14ac:dyDescent="0.45">
      <c r="A15" s="118" t="s">
        <v>43</v>
      </c>
      <c r="B15" s="119"/>
    </row>
    <row r="16" spans="1:2" x14ac:dyDescent="0.45">
      <c r="A16" s="118" t="s">
        <v>17</v>
      </c>
      <c r="B16" s="119"/>
    </row>
    <row r="17" spans="1:2" x14ac:dyDescent="0.45">
      <c r="A17" s="118" t="s">
        <v>18</v>
      </c>
      <c r="B17" s="119"/>
    </row>
    <row r="18" spans="1:2" x14ac:dyDescent="0.45">
      <c r="A18" s="118" t="s">
        <v>44</v>
      </c>
      <c r="B18" s="153">
        <v>42149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5"/>
  <sheetViews>
    <sheetView topLeftCell="A17" zoomScaleNormal="100" workbookViewId="0">
      <selection activeCell="C27" sqref="C27"/>
    </sheetView>
  </sheetViews>
  <sheetFormatPr defaultColWidth="9" defaultRowHeight="12.75" x14ac:dyDescent="0.2"/>
  <cols>
    <col min="1" max="1" width="8.75" style="57" customWidth="1"/>
    <col min="2" max="7" width="10.25" style="57" customWidth="1"/>
    <col min="8" max="8" width="9" style="57"/>
    <col min="9" max="14" width="10.25" style="57" customWidth="1"/>
    <col min="15" max="16384" width="9" style="57"/>
  </cols>
  <sheetData>
    <row r="1" spans="1:15" ht="31.5" customHeight="1" x14ac:dyDescent="0.2">
      <c r="A1" s="78" t="s">
        <v>22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80"/>
      <c r="O1" s="77"/>
    </row>
    <row r="2" spans="1:15" ht="26.25" x14ac:dyDescent="0.55000000000000004">
      <c r="A2" s="201" t="s">
        <v>1</v>
      </c>
      <c r="B2" s="202"/>
      <c r="C2" s="203" t="str">
        <f>company_name</f>
        <v>หจก. ทอสเท็มไทย</v>
      </c>
      <c r="D2" s="204"/>
      <c r="E2" s="204"/>
      <c r="F2" s="204"/>
      <c r="G2" s="204"/>
      <c r="H2" s="205"/>
      <c r="I2" s="58" t="s">
        <v>2</v>
      </c>
      <c r="J2" s="209" t="str">
        <f>department</f>
        <v>แผนกประกอบ(Housing sash fabrication)</v>
      </c>
      <c r="K2" s="210"/>
      <c r="L2" s="210"/>
      <c r="M2" s="210"/>
      <c r="N2" s="211"/>
      <c r="O2" s="76"/>
    </row>
    <row r="3" spans="1:15" ht="26.25" x14ac:dyDescent="0.55000000000000004">
      <c r="A3" s="201" t="s">
        <v>19</v>
      </c>
      <c r="B3" s="202"/>
      <c r="C3" s="203" t="str">
        <f>position</f>
        <v>พนักงานตัด Ba Zai</v>
      </c>
      <c r="D3" s="204"/>
      <c r="E3" s="204"/>
      <c r="F3" s="204"/>
      <c r="G3" s="204"/>
      <c r="H3" s="205"/>
      <c r="I3" s="206" t="s">
        <v>20</v>
      </c>
      <c r="J3" s="207"/>
      <c r="K3" s="208"/>
      <c r="L3" s="212">
        <f>date_analy</f>
        <v>42149</v>
      </c>
      <c r="M3" s="213"/>
      <c r="N3" s="214"/>
      <c r="O3" s="70"/>
    </row>
    <row r="4" spans="1:15" ht="17.25" customHeight="1" x14ac:dyDescent="0.55000000000000004">
      <c r="A4" s="81"/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82"/>
      <c r="O4" s="59"/>
    </row>
    <row r="5" spans="1:15" ht="26.25" x14ac:dyDescent="0.55000000000000004">
      <c r="A5" s="83" t="s">
        <v>23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82"/>
      <c r="O5" s="59"/>
    </row>
    <row r="6" spans="1:15" ht="23.1" customHeight="1" x14ac:dyDescent="0.2">
      <c r="A6" s="175" t="str">
        <f>position&amp;"    หมายถึง  ผู้ที่มีความรู้ ทักษะ ใน"&amp;duty_A&amp;"  "&amp;duty_B&amp;"  "&amp;duty_C&amp;"  "&amp;duty_D&amp;"  "&amp;duty_E&amp;"  "&amp;duty_F&amp;"  "&amp;duty_E&amp;"  "</f>
        <v xml:space="preserve">พนักงานตัด Ba Zai    หมายถึง  ผู้ที่มีความรู้ ทักษะ ในรับคำสั่งผลิตหน้าต่าง (ORDER)   ตรวจสอบอุปกรณ์ตาม Chcek Sheet  ตัดชิ้นงาน (Bu Zai)  ทิ้งเศษชิ้นงาน (Scrap)        </v>
      </c>
      <c r="B6" s="176"/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76"/>
      <c r="N6" s="177"/>
      <c r="O6" s="75"/>
    </row>
    <row r="7" spans="1:15" ht="23.1" customHeight="1" x14ac:dyDescent="0.2">
      <c r="A7" s="175"/>
      <c r="B7" s="176"/>
      <c r="C7" s="176"/>
      <c r="D7" s="176"/>
      <c r="E7" s="176"/>
      <c r="F7" s="176"/>
      <c r="G7" s="176"/>
      <c r="H7" s="176"/>
      <c r="I7" s="176"/>
      <c r="J7" s="176"/>
      <c r="K7" s="176"/>
      <c r="L7" s="176"/>
      <c r="M7" s="176"/>
      <c r="N7" s="177"/>
      <c r="O7" s="75"/>
    </row>
    <row r="8" spans="1:15" ht="23.1" customHeight="1" x14ac:dyDescent="0.2">
      <c r="A8" s="175"/>
      <c r="B8" s="176"/>
      <c r="C8" s="176"/>
      <c r="D8" s="176"/>
      <c r="E8" s="176"/>
      <c r="F8" s="176"/>
      <c r="G8" s="176"/>
      <c r="H8" s="176"/>
      <c r="I8" s="176"/>
      <c r="J8" s="176"/>
      <c r="K8" s="176"/>
      <c r="L8" s="176"/>
      <c r="M8" s="176"/>
      <c r="N8" s="177"/>
      <c r="O8" s="75"/>
    </row>
    <row r="9" spans="1:15" ht="26.25" x14ac:dyDescent="0.55000000000000004">
      <c r="A9" s="84" t="s">
        <v>24</v>
      </c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82"/>
      <c r="O9" s="59"/>
    </row>
    <row r="10" spans="1:15" ht="26.25" x14ac:dyDescent="0.55000000000000004">
      <c r="A10" s="85"/>
      <c r="B10" s="178" t="s">
        <v>113</v>
      </c>
      <c r="C10" s="179"/>
      <c r="D10" s="179"/>
      <c r="E10" s="179"/>
      <c r="F10" s="179"/>
      <c r="G10" s="180"/>
      <c r="H10" s="86"/>
      <c r="I10" s="178"/>
      <c r="J10" s="179"/>
      <c r="K10" s="179"/>
      <c r="L10" s="179"/>
      <c r="M10" s="179"/>
      <c r="N10" s="184"/>
      <c r="O10" s="59"/>
    </row>
    <row r="11" spans="1:15" ht="26.25" x14ac:dyDescent="0.55000000000000004">
      <c r="A11" s="81"/>
      <c r="B11" s="181"/>
      <c r="C11" s="182"/>
      <c r="D11" s="182"/>
      <c r="E11" s="182"/>
      <c r="F11" s="182"/>
      <c r="G11" s="183"/>
      <c r="H11" s="86"/>
      <c r="I11" s="181"/>
      <c r="J11" s="182"/>
      <c r="K11" s="182"/>
      <c r="L11" s="182"/>
      <c r="M11" s="182"/>
      <c r="N11" s="185"/>
      <c r="O11" s="59"/>
    </row>
    <row r="12" spans="1:15" ht="8.25" customHeight="1" x14ac:dyDescent="0.55000000000000004">
      <c r="A12" s="81"/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82"/>
      <c r="O12" s="59"/>
    </row>
    <row r="13" spans="1:15" ht="26.25" x14ac:dyDescent="0.55000000000000004">
      <c r="A13" s="81"/>
      <c r="B13" s="178" t="s">
        <v>118</v>
      </c>
      <c r="C13" s="179"/>
      <c r="D13" s="179"/>
      <c r="E13" s="179"/>
      <c r="F13" s="179"/>
      <c r="G13" s="180"/>
      <c r="H13" s="86"/>
      <c r="I13" s="178"/>
      <c r="J13" s="179"/>
      <c r="K13" s="179"/>
      <c r="L13" s="179"/>
      <c r="M13" s="179"/>
      <c r="N13" s="184"/>
      <c r="O13" s="59"/>
    </row>
    <row r="14" spans="1:15" ht="26.25" customHeight="1" x14ac:dyDescent="0.55000000000000004">
      <c r="A14" s="81"/>
      <c r="B14" s="181"/>
      <c r="C14" s="182"/>
      <c r="D14" s="182"/>
      <c r="E14" s="182"/>
      <c r="F14" s="182"/>
      <c r="G14" s="183"/>
      <c r="H14" s="86"/>
      <c r="I14" s="181"/>
      <c r="J14" s="182"/>
      <c r="K14" s="182"/>
      <c r="L14" s="182"/>
      <c r="M14" s="182"/>
      <c r="N14" s="185"/>
      <c r="O14" s="59"/>
    </row>
    <row r="15" spans="1:15" ht="8.25" customHeight="1" x14ac:dyDescent="0.55000000000000004">
      <c r="A15" s="81"/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82"/>
      <c r="O15" s="59"/>
    </row>
    <row r="16" spans="1:15" ht="26.25" x14ac:dyDescent="0.55000000000000004">
      <c r="A16" s="81"/>
      <c r="B16" s="178" t="s">
        <v>116</v>
      </c>
      <c r="C16" s="179"/>
      <c r="D16" s="179"/>
      <c r="E16" s="179"/>
      <c r="F16" s="179"/>
      <c r="G16" s="180"/>
      <c r="H16" s="86"/>
      <c r="I16" s="178"/>
      <c r="J16" s="179"/>
      <c r="K16" s="179"/>
      <c r="L16" s="179"/>
      <c r="M16" s="179"/>
      <c r="N16" s="184"/>
      <c r="O16" s="59"/>
    </row>
    <row r="17" spans="1:15" ht="26.25" x14ac:dyDescent="0.55000000000000004">
      <c r="A17" s="81"/>
      <c r="B17" s="181"/>
      <c r="C17" s="182"/>
      <c r="D17" s="182"/>
      <c r="E17" s="182"/>
      <c r="F17" s="182"/>
      <c r="G17" s="183"/>
      <c r="H17" s="86"/>
      <c r="I17" s="181"/>
      <c r="J17" s="182"/>
      <c r="K17" s="182"/>
      <c r="L17" s="182"/>
      <c r="M17" s="182"/>
      <c r="N17" s="185"/>
      <c r="O17" s="59"/>
    </row>
    <row r="18" spans="1:15" ht="8.25" customHeight="1" x14ac:dyDescent="0.55000000000000004">
      <c r="A18" s="81"/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82"/>
      <c r="O18" s="59"/>
    </row>
    <row r="19" spans="1:15" ht="26.25" x14ac:dyDescent="0.55000000000000004">
      <c r="A19" s="81"/>
      <c r="B19" s="178" t="s">
        <v>117</v>
      </c>
      <c r="C19" s="179"/>
      <c r="D19" s="179"/>
      <c r="E19" s="179"/>
      <c r="F19" s="179"/>
      <c r="G19" s="184"/>
      <c r="H19" s="86"/>
      <c r="I19" s="178"/>
      <c r="J19" s="179"/>
      <c r="K19" s="179"/>
      <c r="L19" s="179"/>
      <c r="M19" s="179"/>
      <c r="N19" s="184"/>
      <c r="O19" s="59"/>
    </row>
    <row r="20" spans="1:15" ht="26.25" x14ac:dyDescent="0.55000000000000004">
      <c r="A20" s="81"/>
      <c r="B20" s="181"/>
      <c r="C20" s="182"/>
      <c r="D20" s="182"/>
      <c r="E20" s="182"/>
      <c r="F20" s="182"/>
      <c r="G20" s="185"/>
      <c r="H20" s="86"/>
      <c r="I20" s="181"/>
      <c r="J20" s="182"/>
      <c r="K20" s="182"/>
      <c r="L20" s="182"/>
      <c r="M20" s="182"/>
      <c r="N20" s="185"/>
      <c r="O20" s="59"/>
    </row>
    <row r="21" spans="1:15" ht="7.5" customHeight="1" thickBot="1" x14ac:dyDescent="0.6">
      <c r="A21" s="81"/>
      <c r="B21" s="86"/>
      <c r="C21" s="86"/>
      <c r="D21" s="86"/>
      <c r="E21" s="86"/>
      <c r="F21" s="86"/>
      <c r="G21" s="70"/>
      <c r="H21" s="87"/>
      <c r="I21" s="87"/>
      <c r="J21" s="87"/>
      <c r="K21" s="87"/>
      <c r="L21" s="87"/>
      <c r="M21" s="70"/>
      <c r="N21" s="82"/>
      <c r="O21" s="59"/>
    </row>
    <row r="22" spans="1:15" ht="20.100000000000001" customHeight="1" x14ac:dyDescent="0.2">
      <c r="A22" s="186" t="s">
        <v>16</v>
      </c>
      <c r="B22" s="189" t="str">
        <f>IF(analyst1="","",analyst1)</f>
        <v>นางสาว นิตยา ชีแพง</v>
      </c>
      <c r="C22" s="190" t="str">
        <f>IF(analyst1="","",analyst1)</f>
        <v>นางสาว นิตยา ชีแพง</v>
      </c>
      <c r="D22" s="191" t="str">
        <f>IF(analyst1="","",analyst1)</f>
        <v>นางสาว นิตยา ชีแพง</v>
      </c>
      <c r="E22" s="192"/>
      <c r="F22" s="193"/>
      <c r="G22" s="194"/>
      <c r="H22" s="97"/>
      <c r="I22" s="195" t="s">
        <v>17</v>
      </c>
      <c r="J22" s="196"/>
      <c r="K22" s="197"/>
      <c r="L22" s="102" t="s">
        <v>18</v>
      </c>
      <c r="M22" s="103"/>
      <c r="N22" s="104"/>
    </row>
    <row r="23" spans="1:15" ht="20.100000000000001" customHeight="1" x14ac:dyDescent="0.2">
      <c r="A23" s="187"/>
      <c r="B23" s="198" t="str">
        <f>IF(analyst2="","",analyst2)</f>
        <v>นายสันทัย หวังกำกลาง</v>
      </c>
      <c r="C23" s="199" t="str">
        <f>IF(analyst2="","",analyst2)</f>
        <v>นายสันทัย หวังกำกลาง</v>
      </c>
      <c r="D23" s="200" t="str">
        <f>IF(analyst2="","",analyst2)</f>
        <v>นายสันทัย หวังกำกลาง</v>
      </c>
      <c r="E23" s="216"/>
      <c r="F23" s="217"/>
      <c r="G23" s="218"/>
      <c r="H23" s="69"/>
      <c r="I23" s="167" t="str">
        <f>IF(review="","",review)</f>
        <v/>
      </c>
      <c r="J23" s="168" t="str">
        <f>IF(review="","",review)</f>
        <v/>
      </c>
      <c r="K23" s="169" t="str">
        <f>IF(review="","",review)</f>
        <v/>
      </c>
      <c r="L23" s="167" t="str">
        <f>IF(approvers="","",approvers)</f>
        <v/>
      </c>
      <c r="M23" s="168" t="str">
        <f>IF(approvers="","",approvers)</f>
        <v/>
      </c>
      <c r="N23" s="173" t="str">
        <f>IF(approvers="","",approvers)</f>
        <v/>
      </c>
    </row>
    <row r="24" spans="1:15" ht="20.100000000000001" customHeight="1" x14ac:dyDescent="0.2">
      <c r="A24" s="187"/>
      <c r="B24" s="198" t="str">
        <f>IF(analyst3="","",analyst3)</f>
        <v>นายวุฒิพงศ์ อินทะนาม</v>
      </c>
      <c r="C24" s="199" t="str">
        <f>IF(analyst3="","",analyst3)</f>
        <v>นายวุฒิพงศ์ อินทะนาม</v>
      </c>
      <c r="D24" s="200" t="str">
        <f>IF(analyst3="","",analyst3)</f>
        <v>นายวุฒิพงศ์ อินทะนาม</v>
      </c>
      <c r="E24" s="216"/>
      <c r="F24" s="217"/>
      <c r="G24" s="218"/>
      <c r="H24" s="69"/>
      <c r="I24" s="170"/>
      <c r="J24" s="171"/>
      <c r="K24" s="172"/>
      <c r="L24" s="170"/>
      <c r="M24" s="171"/>
      <c r="N24" s="174"/>
      <c r="O24" s="69"/>
    </row>
    <row r="25" spans="1:15" ht="20.100000000000001" customHeight="1" thickBot="1" x14ac:dyDescent="0.25">
      <c r="A25" s="188"/>
      <c r="B25" s="219" t="str">
        <f>IF(analyst4="","",analyst4)</f>
        <v>นายวิทยา นิพลกรัง</v>
      </c>
      <c r="C25" s="220" t="str">
        <f>IF(analyst4="","",analyst4)</f>
        <v>นายวิทยา นิพลกรัง</v>
      </c>
      <c r="D25" s="221" t="str">
        <f>IF(analyst4="","",analyst4)</f>
        <v>นายวิทยา นิพลกรัง</v>
      </c>
      <c r="E25" s="219"/>
      <c r="F25" s="220"/>
      <c r="G25" s="221"/>
      <c r="H25" s="88"/>
      <c r="I25" s="91" t="s">
        <v>21</v>
      </c>
      <c r="J25" s="91"/>
      <c r="K25" s="91"/>
      <c r="L25" s="88" t="s">
        <v>21</v>
      </c>
      <c r="M25" s="89"/>
      <c r="N25" s="90"/>
      <c r="O25" s="76"/>
    </row>
    <row r="26" spans="1:15" ht="20.100000000000001" customHeight="1" x14ac:dyDescent="0.55000000000000004">
      <c r="A26" s="70"/>
      <c r="B26" s="215"/>
      <c r="C26" s="215"/>
      <c r="D26" s="215"/>
      <c r="E26" s="215"/>
      <c r="F26" s="215"/>
      <c r="G26" s="215"/>
      <c r="H26" s="70"/>
      <c r="I26" s="70"/>
      <c r="J26" s="70"/>
      <c r="K26" s="70"/>
      <c r="L26" s="70"/>
      <c r="M26" s="70"/>
      <c r="N26" s="70"/>
      <c r="O26" s="59"/>
    </row>
    <row r="27" spans="1:15" ht="20.100000000000001" customHeight="1" x14ac:dyDescent="0.55000000000000004">
      <c r="A27" s="59"/>
      <c r="B27" s="59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</row>
    <row r="28" spans="1:15" ht="20.100000000000001" customHeight="1" x14ac:dyDescent="0.55000000000000004">
      <c r="A28" s="59"/>
      <c r="B28" s="59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</row>
    <row r="29" spans="1:15" ht="20.100000000000001" customHeight="1" x14ac:dyDescent="0.55000000000000004">
      <c r="A29" s="59"/>
      <c r="B29" s="59"/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59"/>
    </row>
    <row r="30" spans="1:15" ht="26.25" x14ac:dyDescent="0.55000000000000004">
      <c r="A30" s="59"/>
      <c r="B30" s="59"/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59"/>
    </row>
    <row r="31" spans="1:15" ht="26.25" x14ac:dyDescent="0.55000000000000004">
      <c r="A31" s="59"/>
      <c r="B31" s="59"/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59"/>
    </row>
    <row r="32" spans="1:15" ht="26.25" x14ac:dyDescent="0.55000000000000004">
      <c r="A32" s="59"/>
      <c r="B32" s="59"/>
      <c r="C32" s="59"/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59"/>
    </row>
    <row r="33" spans="1:15" ht="26.25" x14ac:dyDescent="0.55000000000000004">
      <c r="A33" s="59"/>
      <c r="B33" s="59"/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  <c r="O33" s="59"/>
    </row>
    <row r="34" spans="1:15" ht="26.25" x14ac:dyDescent="0.55000000000000004">
      <c r="A34" s="59"/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</row>
    <row r="35" spans="1:15" ht="26.25" x14ac:dyDescent="0.55000000000000004">
      <c r="A35" s="59"/>
      <c r="B35" s="59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</row>
    <row r="36" spans="1:15" ht="26.25" x14ac:dyDescent="0.55000000000000004">
      <c r="A36" s="59"/>
      <c r="B36" s="59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</row>
    <row r="37" spans="1:15" ht="26.25" x14ac:dyDescent="0.55000000000000004">
      <c r="A37" s="59"/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</row>
    <row r="38" spans="1:15" ht="26.25" x14ac:dyDescent="0.55000000000000004">
      <c r="A38" s="59"/>
      <c r="B38" s="59"/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</row>
    <row r="39" spans="1:15" ht="26.25" x14ac:dyDescent="0.55000000000000004">
      <c r="A39" s="59"/>
      <c r="B39" s="59"/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</row>
    <row r="40" spans="1:15" ht="26.25" x14ac:dyDescent="0.55000000000000004">
      <c r="A40" s="59"/>
      <c r="B40" s="59"/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</row>
    <row r="41" spans="1:15" ht="26.25" x14ac:dyDescent="0.55000000000000004">
      <c r="A41" s="59"/>
      <c r="B41" s="59"/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</row>
    <row r="42" spans="1:15" ht="26.25" x14ac:dyDescent="0.55000000000000004">
      <c r="A42" s="59"/>
      <c r="B42" s="59"/>
      <c r="C42" s="59"/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59"/>
      <c r="O42" s="59"/>
    </row>
    <row r="43" spans="1:15" ht="26.25" x14ac:dyDescent="0.55000000000000004">
      <c r="A43" s="59"/>
      <c r="B43" s="59"/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</row>
    <row r="44" spans="1:15" ht="26.25" x14ac:dyDescent="0.55000000000000004">
      <c r="A44" s="59"/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</row>
    <row r="45" spans="1:15" ht="26.25" x14ac:dyDescent="0.55000000000000004">
      <c r="A45" s="59"/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</row>
  </sheetData>
  <mergeCells count="30">
    <mergeCell ref="B26:D26"/>
    <mergeCell ref="E26:G26"/>
    <mergeCell ref="E23:G23"/>
    <mergeCell ref="B24:D24"/>
    <mergeCell ref="E24:G24"/>
    <mergeCell ref="B25:D25"/>
    <mergeCell ref="E25:G25"/>
    <mergeCell ref="A2:B2"/>
    <mergeCell ref="C2:H2"/>
    <mergeCell ref="A3:B3"/>
    <mergeCell ref="C3:H3"/>
    <mergeCell ref="I3:K3"/>
    <mergeCell ref="J2:N2"/>
    <mergeCell ref="L3:N3"/>
    <mergeCell ref="I23:K24"/>
    <mergeCell ref="L23:N24"/>
    <mergeCell ref="A6:N8"/>
    <mergeCell ref="B10:G11"/>
    <mergeCell ref="I10:N11"/>
    <mergeCell ref="B13:G14"/>
    <mergeCell ref="I13:N14"/>
    <mergeCell ref="B16:G17"/>
    <mergeCell ref="I16:N17"/>
    <mergeCell ref="B19:G20"/>
    <mergeCell ref="I19:N20"/>
    <mergeCell ref="A22:A25"/>
    <mergeCell ref="B22:D22"/>
    <mergeCell ref="E22:G22"/>
    <mergeCell ref="I22:K22"/>
    <mergeCell ref="B23:D23"/>
  </mergeCells>
  <pageMargins left="0.39370078740157483" right="0.39370078740157483" top="0.39370078740157483" bottom="0.19685039370078741" header="0.31496062992125984" footer="0.31496062992125984"/>
  <pageSetup paperSize="9" scale="92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86"/>
  <sheetViews>
    <sheetView topLeftCell="A49" zoomScale="90" zoomScaleNormal="90" zoomScaleSheetLayoutView="100" workbookViewId="0">
      <selection activeCell="R27" sqref="R27:T28"/>
    </sheetView>
  </sheetViews>
  <sheetFormatPr defaultColWidth="9" defaultRowHeight="12.75" x14ac:dyDescent="0.2"/>
  <cols>
    <col min="1" max="1" width="1.125" style="57" customWidth="1"/>
    <col min="2" max="2" width="7.375" style="57" customWidth="1"/>
    <col min="3" max="3" width="8.75" style="57" customWidth="1"/>
    <col min="4" max="4" width="10.25" style="57" customWidth="1"/>
    <col min="5" max="5" width="1.375" style="57" customWidth="1"/>
    <col min="6" max="8" width="9" style="57"/>
    <col min="9" max="9" width="1.25" style="57" customWidth="1"/>
    <col min="10" max="12" width="9" style="57"/>
    <col min="13" max="13" width="1" style="57" customWidth="1"/>
    <col min="14" max="15" width="9" style="57"/>
    <col min="16" max="16" width="6.75" style="57" customWidth="1"/>
    <col min="17" max="17" width="1.125" style="57" customWidth="1"/>
    <col min="18" max="19" width="9" style="57"/>
    <col min="20" max="20" width="5.25" style="57" customWidth="1"/>
    <col min="21" max="16384" width="9" style="57"/>
  </cols>
  <sheetData>
    <row r="1" spans="2:20" ht="36" customHeight="1" x14ac:dyDescent="0.2">
      <c r="B1" s="222" t="s">
        <v>25</v>
      </c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</row>
    <row r="2" spans="2:20" ht="23.25" x14ac:dyDescent="0.5">
      <c r="B2" s="223" t="s">
        <v>1</v>
      </c>
      <c r="C2" s="224"/>
      <c r="D2" s="225" t="str">
        <f>company_name</f>
        <v>หจก. ทอสเท็มไทย</v>
      </c>
      <c r="E2" s="225"/>
      <c r="F2" s="225"/>
      <c r="G2" s="225"/>
      <c r="H2" s="225"/>
      <c r="I2" s="225"/>
      <c r="J2" s="225"/>
      <c r="K2" s="226" t="s">
        <v>2</v>
      </c>
      <c r="L2" s="227"/>
      <c r="M2" s="227"/>
      <c r="N2" s="228"/>
      <c r="O2" s="203" t="str">
        <f>department</f>
        <v>แผนกประกอบ(Housing sash fabrication)</v>
      </c>
      <c r="P2" s="204"/>
      <c r="Q2" s="204"/>
      <c r="R2" s="204"/>
      <c r="S2" s="204"/>
      <c r="T2" s="205"/>
    </row>
    <row r="3" spans="2:20" ht="23.25" x14ac:dyDescent="0.5">
      <c r="B3" s="223" t="s">
        <v>19</v>
      </c>
      <c r="C3" s="224"/>
      <c r="D3" s="225" t="str">
        <f>position</f>
        <v>พนักงานตัด Ba Zai</v>
      </c>
      <c r="E3" s="225"/>
      <c r="F3" s="225"/>
      <c r="G3" s="225"/>
      <c r="H3" s="225"/>
      <c r="I3" s="225"/>
      <c r="J3" s="225"/>
      <c r="K3" s="229" t="s">
        <v>20</v>
      </c>
      <c r="L3" s="229"/>
      <c r="M3" s="229"/>
      <c r="N3" s="229"/>
      <c r="O3" s="230">
        <f>date_analy</f>
        <v>42149</v>
      </c>
      <c r="P3" s="231"/>
      <c r="Q3" s="231"/>
      <c r="R3" s="231"/>
      <c r="S3" s="231"/>
      <c r="T3" s="232"/>
    </row>
    <row r="4" spans="2:20" ht="7.5" customHeight="1" x14ac:dyDescent="0.55000000000000004"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</row>
    <row r="5" spans="2:20" ht="24.95" customHeight="1" x14ac:dyDescent="0.55000000000000004">
      <c r="B5" s="233" t="s">
        <v>26</v>
      </c>
      <c r="C5" s="234"/>
      <c r="D5" s="235"/>
      <c r="E5" s="59"/>
      <c r="F5" s="236" t="s">
        <v>27</v>
      </c>
      <c r="G5" s="237"/>
      <c r="H5" s="237"/>
      <c r="I5" s="237"/>
      <c r="J5" s="237"/>
      <c r="K5" s="237"/>
      <c r="L5" s="237"/>
      <c r="M5" s="237"/>
      <c r="N5" s="237"/>
      <c r="O5" s="237"/>
      <c r="P5" s="237"/>
      <c r="Q5" s="237"/>
      <c r="R5" s="237"/>
      <c r="S5" s="237"/>
      <c r="T5" s="238"/>
    </row>
    <row r="6" spans="2:20" ht="6" customHeight="1" x14ac:dyDescent="0.55000000000000004">
      <c r="B6" s="60"/>
      <c r="C6" s="60"/>
      <c r="D6" s="60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</row>
    <row r="7" spans="2:20" ht="24.95" customHeight="1" x14ac:dyDescent="0.55000000000000004">
      <c r="B7" s="239" t="str">
        <f>duty_A</f>
        <v xml:space="preserve">รับคำสั่งผลิตหน้าต่าง (ORDER) </v>
      </c>
      <c r="C7" s="240"/>
      <c r="D7" s="241"/>
      <c r="E7" s="59"/>
      <c r="F7" s="245" t="s">
        <v>101</v>
      </c>
      <c r="G7" s="246"/>
      <c r="H7" s="247"/>
      <c r="I7" s="73"/>
      <c r="J7" s="245" t="s">
        <v>114</v>
      </c>
      <c r="K7" s="246"/>
      <c r="L7" s="247"/>
      <c r="M7" s="73"/>
      <c r="N7" s="245"/>
      <c r="O7" s="246"/>
      <c r="P7" s="247"/>
      <c r="Q7" s="74"/>
      <c r="R7" s="251"/>
      <c r="S7" s="252"/>
      <c r="T7" s="253"/>
    </row>
    <row r="8" spans="2:20" ht="24.95" customHeight="1" x14ac:dyDescent="0.55000000000000004">
      <c r="B8" s="242"/>
      <c r="C8" s="243"/>
      <c r="D8" s="244"/>
      <c r="E8" s="59"/>
      <c r="F8" s="248"/>
      <c r="G8" s="249"/>
      <c r="H8" s="250"/>
      <c r="I8" s="73"/>
      <c r="J8" s="248"/>
      <c r="K8" s="249"/>
      <c r="L8" s="250"/>
      <c r="M8" s="73"/>
      <c r="N8" s="248"/>
      <c r="O8" s="249"/>
      <c r="P8" s="250"/>
      <c r="Q8" s="74"/>
      <c r="R8" s="254"/>
      <c r="S8" s="255"/>
      <c r="T8" s="256"/>
    </row>
    <row r="9" spans="2:20" ht="9" customHeight="1" x14ac:dyDescent="0.55000000000000004">
      <c r="B9" s="62"/>
      <c r="C9" s="62"/>
      <c r="D9" s="62"/>
      <c r="E9" s="59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4"/>
      <c r="R9" s="74"/>
      <c r="S9" s="74"/>
      <c r="T9" s="74"/>
    </row>
    <row r="10" spans="2:20" ht="24.95" customHeight="1" x14ac:dyDescent="0.55000000000000004">
      <c r="B10" s="62"/>
      <c r="C10" s="62"/>
      <c r="D10" s="62"/>
      <c r="E10" s="59"/>
      <c r="F10" s="251"/>
      <c r="G10" s="252"/>
      <c r="H10" s="253"/>
      <c r="I10" s="73"/>
      <c r="J10" s="251"/>
      <c r="K10" s="252"/>
      <c r="L10" s="253"/>
      <c r="M10" s="73"/>
      <c r="N10" s="251"/>
      <c r="O10" s="252"/>
      <c r="P10" s="253"/>
      <c r="Q10" s="74"/>
      <c r="R10" s="251"/>
      <c r="S10" s="252"/>
      <c r="T10" s="253"/>
    </row>
    <row r="11" spans="2:20" ht="24.95" customHeight="1" x14ac:dyDescent="0.55000000000000004">
      <c r="B11" s="62"/>
      <c r="C11" s="62" t="s">
        <v>29</v>
      </c>
      <c r="D11" s="62"/>
      <c r="E11" s="59"/>
      <c r="F11" s="254"/>
      <c r="G11" s="255"/>
      <c r="H11" s="256"/>
      <c r="I11" s="73"/>
      <c r="J11" s="254"/>
      <c r="K11" s="255"/>
      <c r="L11" s="256"/>
      <c r="M11" s="73"/>
      <c r="N11" s="254"/>
      <c r="O11" s="255"/>
      <c r="P11" s="256"/>
      <c r="Q11" s="74"/>
      <c r="R11" s="254"/>
      <c r="S11" s="255"/>
      <c r="T11" s="256"/>
    </row>
    <row r="12" spans="2:20" ht="9" customHeight="1" x14ac:dyDescent="0.55000000000000004">
      <c r="B12" s="62"/>
      <c r="C12" s="62"/>
      <c r="D12" s="62"/>
      <c r="E12" s="59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4"/>
      <c r="R12" s="74"/>
      <c r="S12" s="74"/>
      <c r="T12" s="74"/>
    </row>
    <row r="13" spans="2:20" ht="24.95" customHeight="1" x14ac:dyDescent="0.55000000000000004">
      <c r="B13" s="62"/>
      <c r="C13" s="62"/>
      <c r="D13" s="62"/>
      <c r="E13" s="59"/>
      <c r="F13" s="251"/>
      <c r="G13" s="252"/>
      <c r="H13" s="253"/>
      <c r="I13" s="73"/>
      <c r="J13" s="251"/>
      <c r="K13" s="252"/>
      <c r="L13" s="253"/>
      <c r="M13" s="73"/>
      <c r="N13" s="251"/>
      <c r="O13" s="252"/>
      <c r="P13" s="253"/>
      <c r="Q13" s="74"/>
      <c r="R13" s="257"/>
      <c r="S13" s="258"/>
      <c r="T13" s="259"/>
    </row>
    <row r="14" spans="2:20" ht="24.95" customHeight="1" x14ac:dyDescent="0.55000000000000004">
      <c r="B14" s="62"/>
      <c r="C14" s="62"/>
      <c r="D14" s="62"/>
      <c r="E14" s="59"/>
      <c r="F14" s="254"/>
      <c r="G14" s="255"/>
      <c r="H14" s="256"/>
      <c r="I14" s="73"/>
      <c r="J14" s="254"/>
      <c r="K14" s="255"/>
      <c r="L14" s="256"/>
      <c r="M14" s="73"/>
      <c r="N14" s="254"/>
      <c r="O14" s="255"/>
      <c r="P14" s="256"/>
      <c r="Q14" s="74"/>
      <c r="R14" s="260"/>
      <c r="S14" s="261"/>
      <c r="T14" s="262"/>
    </row>
    <row r="15" spans="2:20" ht="15.75" customHeight="1" x14ac:dyDescent="0.55000000000000004">
      <c r="B15" s="62"/>
      <c r="C15" s="62"/>
      <c r="D15" s="62"/>
      <c r="E15" s="59"/>
      <c r="F15" s="63"/>
      <c r="G15" s="63"/>
      <c r="H15" s="63"/>
      <c r="I15" s="1"/>
      <c r="J15" s="63"/>
      <c r="K15" s="63"/>
      <c r="L15" s="63"/>
      <c r="M15" s="1"/>
      <c r="N15" s="63"/>
      <c r="O15" s="63"/>
      <c r="P15" s="63"/>
      <c r="Q15" s="61"/>
      <c r="R15" s="64"/>
      <c r="S15" s="64"/>
      <c r="T15" s="64"/>
    </row>
    <row r="16" spans="2:20" ht="24.95" customHeight="1" x14ac:dyDescent="0.55000000000000004">
      <c r="B16" s="239" t="str">
        <f>duty_B</f>
        <v>ตรวจสอบอุปกรณ์ตาม Chcek Sheet</v>
      </c>
      <c r="C16" s="240"/>
      <c r="D16" s="241"/>
      <c r="E16" s="59"/>
      <c r="F16" s="245" t="s">
        <v>94</v>
      </c>
      <c r="G16" s="246"/>
      <c r="H16" s="247"/>
      <c r="I16" s="73"/>
      <c r="J16" s="245" t="s">
        <v>182</v>
      </c>
      <c r="K16" s="246"/>
      <c r="L16" s="247"/>
      <c r="M16" s="73"/>
      <c r="N16" s="245" t="s">
        <v>95</v>
      </c>
      <c r="O16" s="246"/>
      <c r="P16" s="247"/>
      <c r="Q16" s="74"/>
      <c r="R16" s="263"/>
      <c r="S16" s="264"/>
      <c r="T16" s="265"/>
    </row>
    <row r="17" spans="2:20" ht="24.95" customHeight="1" x14ac:dyDescent="0.55000000000000004">
      <c r="B17" s="242"/>
      <c r="C17" s="243"/>
      <c r="D17" s="244"/>
      <c r="E17" s="59"/>
      <c r="F17" s="248"/>
      <c r="G17" s="249"/>
      <c r="H17" s="250"/>
      <c r="I17" s="73"/>
      <c r="J17" s="248"/>
      <c r="K17" s="249"/>
      <c r="L17" s="250"/>
      <c r="M17" s="73"/>
      <c r="N17" s="248"/>
      <c r="O17" s="249"/>
      <c r="P17" s="250"/>
      <c r="Q17" s="74"/>
      <c r="R17" s="266"/>
      <c r="S17" s="267"/>
      <c r="T17" s="268"/>
    </row>
    <row r="18" spans="2:20" ht="9" customHeight="1" x14ac:dyDescent="0.55000000000000004">
      <c r="B18" s="62"/>
      <c r="C18" s="62"/>
      <c r="D18" s="62"/>
      <c r="E18" s="59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4"/>
      <c r="R18" s="74"/>
      <c r="S18" s="74"/>
      <c r="T18" s="74"/>
    </row>
    <row r="19" spans="2:20" ht="24.95" customHeight="1" x14ac:dyDescent="0.55000000000000004">
      <c r="B19" s="62"/>
      <c r="C19" s="62"/>
      <c r="D19" s="62"/>
      <c r="E19" s="59"/>
      <c r="F19" s="269"/>
      <c r="G19" s="270"/>
      <c r="H19" s="271"/>
      <c r="I19" s="73"/>
      <c r="J19" s="251"/>
      <c r="K19" s="252"/>
      <c r="L19" s="253"/>
      <c r="M19" s="73"/>
      <c r="N19" s="251"/>
      <c r="O19" s="252"/>
      <c r="P19" s="253"/>
      <c r="Q19" s="74"/>
      <c r="R19" s="257"/>
      <c r="S19" s="258"/>
      <c r="T19" s="259"/>
    </row>
    <row r="20" spans="2:20" ht="24.95" customHeight="1" x14ac:dyDescent="0.55000000000000004">
      <c r="B20" s="62"/>
      <c r="C20" s="62"/>
      <c r="D20" s="62"/>
      <c r="E20" s="59"/>
      <c r="F20" s="272"/>
      <c r="G20" s="273"/>
      <c r="H20" s="274"/>
      <c r="I20" s="73"/>
      <c r="J20" s="254"/>
      <c r="K20" s="255"/>
      <c r="L20" s="256"/>
      <c r="M20" s="73"/>
      <c r="N20" s="254"/>
      <c r="O20" s="255"/>
      <c r="P20" s="256"/>
      <c r="Q20" s="74"/>
      <c r="R20" s="260"/>
      <c r="S20" s="261"/>
      <c r="T20" s="262"/>
    </row>
    <row r="21" spans="2:20" ht="8.25" customHeight="1" x14ac:dyDescent="0.55000000000000004">
      <c r="B21" s="62"/>
      <c r="C21" s="62"/>
      <c r="D21" s="62"/>
      <c r="E21" s="59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4"/>
      <c r="R21" s="74"/>
      <c r="S21" s="74"/>
      <c r="T21" s="74"/>
    </row>
    <row r="22" spans="2:20" ht="24.95" customHeight="1" x14ac:dyDescent="0.55000000000000004">
      <c r="B22" s="62"/>
      <c r="C22" s="62"/>
      <c r="D22" s="62"/>
      <c r="E22" s="59"/>
      <c r="F22" s="251"/>
      <c r="G22" s="252"/>
      <c r="H22" s="253"/>
      <c r="I22" s="73"/>
      <c r="J22" s="251"/>
      <c r="K22" s="252"/>
      <c r="L22" s="253"/>
      <c r="M22" s="73"/>
      <c r="N22" s="251"/>
      <c r="O22" s="252"/>
      <c r="P22" s="253"/>
      <c r="Q22" s="74"/>
      <c r="R22" s="257"/>
      <c r="S22" s="258"/>
      <c r="T22" s="259"/>
    </row>
    <row r="23" spans="2:20" ht="24.95" customHeight="1" x14ac:dyDescent="0.55000000000000004">
      <c r="B23" s="62"/>
      <c r="C23" s="62"/>
      <c r="D23" s="62"/>
      <c r="E23" s="59"/>
      <c r="F23" s="254"/>
      <c r="G23" s="255"/>
      <c r="H23" s="256"/>
      <c r="I23" s="73"/>
      <c r="J23" s="254"/>
      <c r="K23" s="255"/>
      <c r="L23" s="256"/>
      <c r="M23" s="73"/>
      <c r="N23" s="254"/>
      <c r="O23" s="255"/>
      <c r="P23" s="256"/>
      <c r="Q23" s="74"/>
      <c r="R23" s="260"/>
      <c r="S23" s="261"/>
      <c r="T23" s="262"/>
    </row>
    <row r="24" spans="2:20" ht="24.95" customHeight="1" x14ac:dyDescent="0.55000000000000004">
      <c r="B24" s="62"/>
      <c r="C24" s="62"/>
      <c r="D24" s="62"/>
      <c r="E24" s="59"/>
      <c r="F24" s="65"/>
      <c r="G24" s="65"/>
      <c r="H24" s="65"/>
      <c r="I24" s="66"/>
      <c r="J24" s="65"/>
      <c r="K24" s="65"/>
      <c r="L24" s="65"/>
      <c r="M24" s="66"/>
      <c r="N24" s="65"/>
      <c r="O24" s="65"/>
      <c r="P24" s="65"/>
      <c r="Q24" s="67"/>
      <c r="R24" s="68"/>
      <c r="S24" s="68"/>
      <c r="T24" s="68"/>
    </row>
    <row r="25" spans="2:20" ht="12.75" customHeight="1" x14ac:dyDescent="0.55000000000000004">
      <c r="B25" s="62"/>
      <c r="C25" s="62"/>
      <c r="D25" s="62"/>
      <c r="E25" s="59"/>
      <c r="F25" s="65"/>
      <c r="G25" s="65"/>
      <c r="H25" s="65"/>
      <c r="I25" s="66"/>
      <c r="J25" s="65"/>
      <c r="K25" s="65"/>
      <c r="L25" s="65"/>
      <c r="M25" s="66"/>
      <c r="N25" s="65"/>
      <c r="O25" s="65"/>
      <c r="P25" s="65"/>
      <c r="Q25" s="67"/>
      <c r="R25" s="68"/>
      <c r="S25" s="68"/>
      <c r="T25" s="68"/>
    </row>
    <row r="26" spans="2:20" ht="8.25" customHeight="1" x14ac:dyDescent="0.55000000000000004"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</row>
    <row r="27" spans="2:20" ht="26.25" customHeight="1" x14ac:dyDescent="0.55000000000000004">
      <c r="B27" s="239" t="str">
        <f>duty_C</f>
        <v>ตัดชิ้นงาน (Bu Zai)</v>
      </c>
      <c r="C27" s="240"/>
      <c r="D27" s="241"/>
      <c r="E27" s="59"/>
      <c r="F27" s="245" t="s">
        <v>115</v>
      </c>
      <c r="G27" s="246"/>
      <c r="H27" s="247"/>
      <c r="I27" s="73"/>
      <c r="J27" s="245" t="s">
        <v>84</v>
      </c>
      <c r="K27" s="246"/>
      <c r="L27" s="247"/>
      <c r="M27" s="73"/>
      <c r="N27" s="245" t="s">
        <v>119</v>
      </c>
      <c r="O27" s="246"/>
      <c r="P27" s="247"/>
      <c r="Q27" s="74"/>
      <c r="R27" s="251"/>
      <c r="S27" s="252"/>
      <c r="T27" s="253"/>
    </row>
    <row r="28" spans="2:20" ht="26.25" x14ac:dyDescent="0.55000000000000004">
      <c r="B28" s="242"/>
      <c r="C28" s="243"/>
      <c r="D28" s="244"/>
      <c r="E28" s="59"/>
      <c r="F28" s="248"/>
      <c r="G28" s="249"/>
      <c r="H28" s="250"/>
      <c r="I28" s="73"/>
      <c r="J28" s="248"/>
      <c r="K28" s="249"/>
      <c r="L28" s="250"/>
      <c r="M28" s="73"/>
      <c r="N28" s="248"/>
      <c r="O28" s="249"/>
      <c r="P28" s="250"/>
      <c r="Q28" s="74"/>
      <c r="R28" s="254"/>
      <c r="S28" s="255"/>
      <c r="T28" s="256"/>
    </row>
    <row r="29" spans="2:20" ht="8.25" customHeight="1" x14ac:dyDescent="0.55000000000000004">
      <c r="B29" s="62"/>
      <c r="C29" s="62"/>
      <c r="D29" s="62"/>
      <c r="E29" s="59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4"/>
      <c r="R29" s="74"/>
      <c r="S29" s="74"/>
      <c r="T29" s="74"/>
    </row>
    <row r="30" spans="2:20" ht="26.25" customHeight="1" x14ac:dyDescent="0.55000000000000004">
      <c r="B30" s="62"/>
      <c r="C30" s="62"/>
      <c r="D30" s="62"/>
      <c r="E30" s="59"/>
      <c r="F30" s="245"/>
      <c r="G30" s="246"/>
      <c r="H30" s="247"/>
      <c r="I30" s="73"/>
      <c r="J30" s="245"/>
      <c r="K30" s="246"/>
      <c r="L30" s="247"/>
      <c r="M30" s="73"/>
      <c r="N30" s="245"/>
      <c r="O30" s="246"/>
      <c r="P30" s="247"/>
      <c r="Q30" s="74"/>
      <c r="R30" s="257"/>
      <c r="S30" s="258"/>
      <c r="T30" s="259"/>
    </row>
    <row r="31" spans="2:20" ht="26.25" x14ac:dyDescent="0.55000000000000004">
      <c r="B31" s="62"/>
      <c r="C31" s="62"/>
      <c r="D31" s="62"/>
      <c r="E31" s="59"/>
      <c r="F31" s="248"/>
      <c r="G31" s="249"/>
      <c r="H31" s="250"/>
      <c r="I31" s="73"/>
      <c r="J31" s="248"/>
      <c r="K31" s="249"/>
      <c r="L31" s="250"/>
      <c r="M31" s="73"/>
      <c r="N31" s="248"/>
      <c r="O31" s="249"/>
      <c r="P31" s="250"/>
      <c r="Q31" s="74"/>
      <c r="R31" s="260"/>
      <c r="S31" s="261"/>
      <c r="T31" s="262"/>
    </row>
    <row r="32" spans="2:20" ht="8.25" customHeight="1" x14ac:dyDescent="0.55000000000000004">
      <c r="B32" s="62"/>
      <c r="C32" s="62"/>
      <c r="D32" s="62"/>
      <c r="E32" s="59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4"/>
      <c r="R32" s="74"/>
      <c r="S32" s="74"/>
      <c r="T32" s="74"/>
    </row>
    <row r="33" spans="2:20" ht="26.25" x14ac:dyDescent="0.55000000000000004">
      <c r="B33" s="62"/>
      <c r="C33" s="62"/>
      <c r="D33" s="62"/>
      <c r="E33" s="59"/>
      <c r="F33" s="251"/>
      <c r="G33" s="252"/>
      <c r="H33" s="253"/>
      <c r="I33" s="73"/>
      <c r="J33" s="251"/>
      <c r="K33" s="252"/>
      <c r="L33" s="253"/>
      <c r="M33" s="73"/>
      <c r="N33" s="251"/>
      <c r="O33" s="252"/>
      <c r="P33" s="253"/>
      <c r="Q33" s="74"/>
      <c r="R33" s="257"/>
      <c r="S33" s="258"/>
      <c r="T33" s="259"/>
    </row>
    <row r="34" spans="2:20" ht="26.25" x14ac:dyDescent="0.55000000000000004">
      <c r="B34" s="62"/>
      <c r="C34" s="62"/>
      <c r="D34" s="62"/>
      <c r="E34" s="59"/>
      <c r="F34" s="254"/>
      <c r="G34" s="255"/>
      <c r="H34" s="256"/>
      <c r="I34" s="73"/>
      <c r="J34" s="254"/>
      <c r="K34" s="255"/>
      <c r="L34" s="256"/>
      <c r="M34" s="73"/>
      <c r="N34" s="254"/>
      <c r="O34" s="255"/>
      <c r="P34" s="256"/>
      <c r="Q34" s="74"/>
      <c r="R34" s="260"/>
      <c r="S34" s="261"/>
      <c r="T34" s="262"/>
    </row>
    <row r="35" spans="2:20" ht="12" customHeight="1" x14ac:dyDescent="0.55000000000000004">
      <c r="B35" s="62"/>
      <c r="C35" s="62"/>
      <c r="D35" s="62"/>
      <c r="E35" s="59"/>
      <c r="F35" s="63"/>
      <c r="G35" s="63"/>
      <c r="H35" s="63"/>
      <c r="I35" s="1"/>
      <c r="J35" s="63"/>
      <c r="K35" s="63"/>
      <c r="L35" s="63"/>
      <c r="M35" s="1"/>
      <c r="N35" s="63"/>
      <c r="O35" s="63"/>
      <c r="P35" s="63"/>
      <c r="Q35" s="61"/>
      <c r="R35" s="64"/>
      <c r="S35" s="64"/>
      <c r="T35" s="64"/>
    </row>
    <row r="36" spans="2:20" ht="26.25" x14ac:dyDescent="0.55000000000000004">
      <c r="B36" s="239" t="str">
        <f>duty_D</f>
        <v>ทิ้งเศษชิ้นงาน (Scrap)</v>
      </c>
      <c r="C36" s="240"/>
      <c r="D36" s="241"/>
      <c r="E36" s="59"/>
      <c r="F36" s="245" t="s">
        <v>120</v>
      </c>
      <c r="G36" s="246"/>
      <c r="H36" s="247"/>
      <c r="I36" s="73"/>
      <c r="J36" s="245" t="s">
        <v>92</v>
      </c>
      <c r="K36" s="246"/>
      <c r="L36" s="247"/>
      <c r="M36" s="73"/>
      <c r="N36" s="251"/>
      <c r="O36" s="252"/>
      <c r="P36" s="253"/>
      <c r="Q36" s="73"/>
      <c r="R36" s="245"/>
      <c r="S36" s="246"/>
      <c r="T36" s="247"/>
    </row>
    <row r="37" spans="2:20" ht="26.25" x14ac:dyDescent="0.55000000000000004">
      <c r="B37" s="242"/>
      <c r="C37" s="243"/>
      <c r="D37" s="244"/>
      <c r="E37" s="59"/>
      <c r="F37" s="248"/>
      <c r="G37" s="249"/>
      <c r="H37" s="250"/>
      <c r="I37" s="73"/>
      <c r="J37" s="248"/>
      <c r="K37" s="249"/>
      <c r="L37" s="250"/>
      <c r="M37" s="73"/>
      <c r="N37" s="254"/>
      <c r="O37" s="255"/>
      <c r="P37" s="256"/>
      <c r="Q37" s="73"/>
      <c r="R37" s="248"/>
      <c r="S37" s="249"/>
      <c r="T37" s="250"/>
    </row>
    <row r="38" spans="2:20" ht="7.5" customHeight="1" x14ac:dyDescent="0.55000000000000004">
      <c r="B38" s="62"/>
      <c r="C38" s="62"/>
      <c r="D38" s="62"/>
      <c r="E38" s="59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</row>
    <row r="39" spans="2:20" ht="26.25" x14ac:dyDescent="0.55000000000000004">
      <c r="B39" s="62"/>
      <c r="C39" s="62"/>
      <c r="D39" s="62"/>
      <c r="E39" s="59"/>
      <c r="F39" s="251"/>
      <c r="G39" s="252"/>
      <c r="H39" s="253"/>
      <c r="I39" s="73"/>
      <c r="J39" s="251"/>
      <c r="K39" s="252"/>
      <c r="L39" s="253"/>
      <c r="M39" s="73"/>
      <c r="N39" s="251"/>
      <c r="O39" s="252"/>
      <c r="P39" s="253"/>
      <c r="Q39" s="73"/>
      <c r="R39" s="251"/>
      <c r="S39" s="252"/>
      <c r="T39" s="253"/>
    </row>
    <row r="40" spans="2:20" ht="26.25" x14ac:dyDescent="0.55000000000000004">
      <c r="B40" s="62"/>
      <c r="C40" s="62"/>
      <c r="D40" s="62"/>
      <c r="E40" s="59"/>
      <c r="F40" s="254"/>
      <c r="G40" s="255"/>
      <c r="H40" s="256"/>
      <c r="I40" s="73"/>
      <c r="J40" s="254"/>
      <c r="K40" s="255"/>
      <c r="L40" s="256"/>
      <c r="M40" s="73"/>
      <c r="N40" s="254"/>
      <c r="O40" s="255"/>
      <c r="P40" s="256"/>
      <c r="Q40" s="73"/>
      <c r="R40" s="254"/>
      <c r="S40" s="255"/>
      <c r="T40" s="256"/>
    </row>
    <row r="41" spans="2:20" ht="7.5" customHeight="1" x14ac:dyDescent="0.55000000000000004">
      <c r="B41" s="62"/>
      <c r="C41" s="62"/>
      <c r="D41" s="62"/>
      <c r="E41" s="59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</row>
    <row r="42" spans="2:20" ht="26.25" x14ac:dyDescent="0.55000000000000004">
      <c r="B42" s="62"/>
      <c r="C42" s="62"/>
      <c r="D42" s="62"/>
      <c r="E42" s="59"/>
      <c r="F42" s="251"/>
      <c r="G42" s="252"/>
      <c r="H42" s="253"/>
      <c r="I42" s="73"/>
      <c r="J42" s="251"/>
      <c r="K42" s="252"/>
      <c r="L42" s="253"/>
      <c r="M42" s="73"/>
      <c r="N42" s="251"/>
      <c r="O42" s="252"/>
      <c r="P42" s="253"/>
      <c r="Q42" s="73"/>
      <c r="R42" s="251"/>
      <c r="S42" s="252"/>
      <c r="T42" s="253"/>
    </row>
    <row r="43" spans="2:20" ht="26.25" x14ac:dyDescent="0.55000000000000004">
      <c r="B43" s="62"/>
      <c r="C43" s="62"/>
      <c r="E43" s="59"/>
      <c r="F43" s="254"/>
      <c r="G43" s="255"/>
      <c r="H43" s="256"/>
      <c r="I43" s="73"/>
      <c r="J43" s="254"/>
      <c r="K43" s="255"/>
      <c r="L43" s="256"/>
      <c r="M43" s="73"/>
      <c r="N43" s="254"/>
      <c r="O43" s="255"/>
      <c r="P43" s="256"/>
      <c r="Q43" s="73"/>
      <c r="R43" s="254"/>
      <c r="S43" s="255"/>
      <c r="T43" s="256"/>
    </row>
    <row r="44" spans="2:20" ht="6" customHeight="1" x14ac:dyDescent="0.55000000000000004">
      <c r="B44" s="69"/>
      <c r="C44" s="70"/>
      <c r="D44" s="70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</row>
    <row r="45" spans="2:20" ht="26.25" x14ac:dyDescent="0.55000000000000004">
      <c r="B45" s="275"/>
      <c r="C45" s="276"/>
      <c r="D45" s="277"/>
      <c r="E45" s="59"/>
      <c r="F45" s="251"/>
      <c r="G45" s="252"/>
      <c r="H45" s="253"/>
      <c r="I45" s="73"/>
      <c r="J45" s="251"/>
      <c r="K45" s="252"/>
      <c r="L45" s="253"/>
      <c r="M45" s="73"/>
      <c r="N45" s="251"/>
      <c r="O45" s="252"/>
      <c r="P45" s="253"/>
      <c r="Q45" s="73"/>
      <c r="R45" s="251"/>
      <c r="S45" s="252"/>
      <c r="T45" s="253"/>
    </row>
    <row r="46" spans="2:20" ht="26.25" x14ac:dyDescent="0.55000000000000004">
      <c r="B46" s="278"/>
      <c r="C46" s="279"/>
      <c r="D46" s="280"/>
      <c r="E46" s="59"/>
      <c r="F46" s="254"/>
      <c r="G46" s="255"/>
      <c r="H46" s="256"/>
      <c r="I46" s="73"/>
      <c r="J46" s="254"/>
      <c r="K46" s="255"/>
      <c r="L46" s="256"/>
      <c r="M46" s="73"/>
      <c r="N46" s="254"/>
      <c r="O46" s="255"/>
      <c r="P46" s="256"/>
      <c r="Q46" s="73"/>
      <c r="R46" s="254"/>
      <c r="S46" s="255"/>
      <c r="T46" s="256"/>
    </row>
    <row r="47" spans="2:20" ht="8.25" customHeight="1" x14ac:dyDescent="0.55000000000000004">
      <c r="B47" s="62"/>
      <c r="C47" s="62"/>
      <c r="D47" s="62"/>
      <c r="E47" s="59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</row>
    <row r="48" spans="2:20" ht="26.25" x14ac:dyDescent="0.55000000000000004">
      <c r="B48" s="62"/>
      <c r="C48" s="62"/>
      <c r="D48" s="62"/>
      <c r="E48" s="59"/>
      <c r="F48" s="251"/>
      <c r="G48" s="252"/>
      <c r="H48" s="253"/>
      <c r="I48" s="73"/>
      <c r="J48" s="251"/>
      <c r="K48" s="252"/>
      <c r="L48" s="253"/>
      <c r="M48" s="73"/>
      <c r="N48" s="251"/>
      <c r="O48" s="252"/>
      <c r="P48" s="253"/>
      <c r="Q48" s="73"/>
      <c r="R48" s="251"/>
      <c r="S48" s="252"/>
      <c r="T48" s="253"/>
    </row>
    <row r="49" spans="2:20" ht="26.25" x14ac:dyDescent="0.55000000000000004">
      <c r="B49" s="62"/>
      <c r="C49" s="62"/>
      <c r="D49" s="62"/>
      <c r="E49" s="59"/>
      <c r="F49" s="254"/>
      <c r="G49" s="255"/>
      <c r="H49" s="256"/>
      <c r="I49" s="73"/>
      <c r="J49" s="254"/>
      <c r="K49" s="255"/>
      <c r="L49" s="256"/>
      <c r="M49" s="73"/>
      <c r="N49" s="254"/>
      <c r="O49" s="255"/>
      <c r="P49" s="256"/>
      <c r="Q49" s="73"/>
      <c r="R49" s="254"/>
      <c r="S49" s="255"/>
      <c r="T49" s="256"/>
    </row>
    <row r="50" spans="2:20" ht="8.25" customHeight="1" x14ac:dyDescent="0.55000000000000004">
      <c r="B50" s="62"/>
      <c r="C50" s="62"/>
      <c r="D50" s="62"/>
      <c r="E50" s="59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</row>
    <row r="51" spans="2:20" ht="26.25" x14ac:dyDescent="0.55000000000000004">
      <c r="B51" s="62"/>
      <c r="C51" s="62"/>
      <c r="D51" s="62"/>
      <c r="E51" s="59"/>
      <c r="F51" s="251"/>
      <c r="G51" s="252"/>
      <c r="H51" s="253"/>
      <c r="I51" s="73"/>
      <c r="J51" s="251"/>
      <c r="K51" s="252"/>
      <c r="L51" s="253"/>
      <c r="M51" s="73"/>
      <c r="N51" s="251"/>
      <c r="O51" s="252"/>
      <c r="P51" s="253"/>
      <c r="Q51" s="73"/>
      <c r="R51" s="251"/>
      <c r="S51" s="252"/>
      <c r="T51" s="253"/>
    </row>
    <row r="52" spans="2:20" ht="26.25" x14ac:dyDescent="0.55000000000000004">
      <c r="B52" s="62"/>
      <c r="C52" s="62"/>
      <c r="D52" s="62"/>
      <c r="E52" s="59"/>
      <c r="F52" s="254"/>
      <c r="G52" s="255"/>
      <c r="H52" s="256"/>
      <c r="I52" s="73"/>
      <c r="J52" s="254"/>
      <c r="K52" s="255"/>
      <c r="L52" s="256"/>
      <c r="M52" s="73"/>
      <c r="N52" s="254"/>
      <c r="O52" s="255"/>
      <c r="P52" s="256"/>
      <c r="Q52" s="73"/>
      <c r="R52" s="254"/>
      <c r="S52" s="255"/>
      <c r="T52" s="256"/>
    </row>
    <row r="53" spans="2:20" ht="13.5" customHeight="1" x14ac:dyDescent="0.55000000000000004">
      <c r="B53" s="62"/>
      <c r="C53" s="62"/>
      <c r="D53" s="62"/>
      <c r="E53" s="59"/>
      <c r="F53" s="63"/>
      <c r="G53" s="63"/>
      <c r="H53" s="63"/>
      <c r="I53" s="1"/>
      <c r="J53" s="63"/>
      <c r="K53" s="63"/>
      <c r="L53" s="63"/>
      <c r="M53" s="1"/>
      <c r="N53" s="63"/>
      <c r="O53" s="63"/>
      <c r="P53" s="63"/>
      <c r="Q53" s="61"/>
      <c r="R53" s="64"/>
      <c r="S53" s="64"/>
      <c r="T53" s="64"/>
    </row>
    <row r="54" spans="2:20" ht="26.25" x14ac:dyDescent="0.55000000000000004">
      <c r="B54" s="275">
        <f>duty_F</f>
        <v>0</v>
      </c>
      <c r="C54" s="276"/>
      <c r="D54" s="277"/>
      <c r="E54" s="59"/>
      <c r="F54" s="251"/>
      <c r="G54" s="252"/>
      <c r="H54" s="253"/>
      <c r="I54" s="73"/>
      <c r="J54" s="251"/>
      <c r="K54" s="252"/>
      <c r="L54" s="253"/>
      <c r="M54" s="73"/>
      <c r="N54" s="251"/>
      <c r="O54" s="252"/>
      <c r="P54" s="253"/>
      <c r="Q54" s="73"/>
      <c r="R54" s="251"/>
      <c r="S54" s="252"/>
      <c r="T54" s="253"/>
    </row>
    <row r="55" spans="2:20" ht="26.25" x14ac:dyDescent="0.55000000000000004">
      <c r="B55" s="278"/>
      <c r="C55" s="279"/>
      <c r="D55" s="280"/>
      <c r="E55" s="59"/>
      <c r="F55" s="254"/>
      <c r="G55" s="255"/>
      <c r="H55" s="256"/>
      <c r="I55" s="73"/>
      <c r="J55" s="254"/>
      <c r="K55" s="255"/>
      <c r="L55" s="256"/>
      <c r="M55" s="73"/>
      <c r="N55" s="254"/>
      <c r="O55" s="255"/>
      <c r="P55" s="256"/>
      <c r="Q55" s="73"/>
      <c r="R55" s="254"/>
      <c r="S55" s="255"/>
      <c r="T55" s="256"/>
    </row>
    <row r="56" spans="2:20" ht="8.25" customHeight="1" x14ac:dyDescent="0.55000000000000004">
      <c r="B56" s="62"/>
      <c r="C56" s="62"/>
      <c r="D56" s="62"/>
      <c r="E56" s="59"/>
      <c r="F56" s="73"/>
      <c r="G56" s="73"/>
      <c r="H56" s="73"/>
      <c r="I56" s="73"/>
      <c r="J56" s="73"/>
      <c r="K56" s="73"/>
      <c r="L56" s="73"/>
      <c r="M56" s="73"/>
      <c r="N56" s="73"/>
      <c r="O56" s="73"/>
      <c r="P56" s="73"/>
      <c r="Q56" s="73"/>
      <c r="R56" s="73"/>
      <c r="S56" s="73"/>
      <c r="T56" s="73"/>
    </row>
    <row r="57" spans="2:20" ht="26.25" x14ac:dyDescent="0.55000000000000004">
      <c r="B57" s="62"/>
      <c r="C57" s="62"/>
      <c r="D57" s="62"/>
      <c r="E57" s="59"/>
      <c r="F57" s="251"/>
      <c r="G57" s="252"/>
      <c r="H57" s="253"/>
      <c r="I57" s="73"/>
      <c r="J57" s="251"/>
      <c r="K57" s="252"/>
      <c r="L57" s="253"/>
      <c r="M57" s="73"/>
      <c r="N57" s="251"/>
      <c r="O57" s="252"/>
      <c r="P57" s="253"/>
      <c r="Q57" s="73"/>
      <c r="R57" s="251"/>
      <c r="S57" s="252"/>
      <c r="T57" s="253"/>
    </row>
    <row r="58" spans="2:20" ht="26.25" x14ac:dyDescent="0.55000000000000004">
      <c r="B58" s="62"/>
      <c r="C58" s="62"/>
      <c r="D58" s="62"/>
      <c r="E58" s="59"/>
      <c r="F58" s="254"/>
      <c r="G58" s="255"/>
      <c r="H58" s="256"/>
      <c r="I58" s="73"/>
      <c r="J58" s="254"/>
      <c r="K58" s="255"/>
      <c r="L58" s="256"/>
      <c r="M58" s="73"/>
      <c r="N58" s="254"/>
      <c r="O58" s="255"/>
      <c r="P58" s="256"/>
      <c r="Q58" s="73"/>
      <c r="R58" s="254"/>
      <c r="S58" s="255"/>
      <c r="T58" s="256"/>
    </row>
    <row r="59" spans="2:20" ht="7.5" customHeight="1" x14ac:dyDescent="0.55000000000000004">
      <c r="B59" s="62"/>
      <c r="C59" s="62"/>
      <c r="D59" s="62"/>
      <c r="E59" s="59"/>
      <c r="F59" s="73"/>
      <c r="G59" s="73"/>
      <c r="H59" s="73"/>
      <c r="I59" s="73"/>
      <c r="J59" s="73"/>
      <c r="K59" s="73"/>
      <c r="L59" s="73"/>
      <c r="M59" s="73"/>
      <c r="N59" s="73"/>
      <c r="O59" s="73"/>
      <c r="P59" s="73"/>
      <c r="Q59" s="73"/>
      <c r="R59" s="73"/>
      <c r="S59" s="73"/>
      <c r="T59" s="73"/>
    </row>
    <row r="60" spans="2:20" ht="26.25" x14ac:dyDescent="0.55000000000000004">
      <c r="B60" s="62"/>
      <c r="C60" s="62"/>
      <c r="D60" s="62"/>
      <c r="E60" s="59"/>
      <c r="F60" s="251"/>
      <c r="G60" s="252"/>
      <c r="H60" s="253"/>
      <c r="I60" s="73"/>
      <c r="J60" s="251"/>
      <c r="K60" s="252"/>
      <c r="L60" s="253"/>
      <c r="M60" s="73"/>
      <c r="N60" s="251"/>
      <c r="O60" s="252"/>
      <c r="P60" s="253"/>
      <c r="Q60" s="73"/>
      <c r="R60" s="251"/>
      <c r="S60" s="252"/>
      <c r="T60" s="253"/>
    </row>
    <row r="61" spans="2:20" ht="26.25" x14ac:dyDescent="0.55000000000000004">
      <c r="B61" s="62"/>
      <c r="C61" s="62"/>
      <c r="D61" s="62"/>
      <c r="E61" s="59"/>
      <c r="F61" s="254"/>
      <c r="G61" s="255"/>
      <c r="H61" s="256"/>
      <c r="I61" s="73"/>
      <c r="J61" s="254"/>
      <c r="K61" s="255"/>
      <c r="L61" s="256"/>
      <c r="M61" s="73"/>
      <c r="N61" s="254"/>
      <c r="O61" s="255"/>
      <c r="P61" s="256"/>
      <c r="Q61" s="73"/>
      <c r="R61" s="254"/>
      <c r="S61" s="255"/>
      <c r="T61" s="256"/>
    </row>
    <row r="62" spans="2:20" ht="6.75" customHeight="1" x14ac:dyDescent="0.55000000000000004">
      <c r="B62" s="60"/>
      <c r="C62" s="60"/>
      <c r="D62" s="60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</row>
    <row r="63" spans="2:20" ht="26.25" x14ac:dyDescent="0.55000000000000004">
      <c r="B63" s="275"/>
      <c r="C63" s="276"/>
      <c r="D63" s="277"/>
      <c r="E63" s="59"/>
      <c r="F63" s="251"/>
      <c r="G63" s="252"/>
      <c r="H63" s="253"/>
      <c r="I63" s="73"/>
      <c r="J63" s="251"/>
      <c r="K63" s="252"/>
      <c r="L63" s="253"/>
      <c r="M63" s="73"/>
      <c r="N63" s="251"/>
      <c r="O63" s="252"/>
      <c r="P63" s="253"/>
      <c r="Q63" s="73"/>
      <c r="R63" s="251"/>
      <c r="S63" s="252"/>
      <c r="T63" s="253"/>
    </row>
    <row r="64" spans="2:20" ht="26.25" x14ac:dyDescent="0.55000000000000004">
      <c r="B64" s="278"/>
      <c r="C64" s="279"/>
      <c r="D64" s="280"/>
      <c r="E64" s="59"/>
      <c r="F64" s="254"/>
      <c r="G64" s="255"/>
      <c r="H64" s="256"/>
      <c r="I64" s="73"/>
      <c r="J64" s="254"/>
      <c r="K64" s="255"/>
      <c r="L64" s="256"/>
      <c r="M64" s="73"/>
      <c r="N64" s="254"/>
      <c r="O64" s="255"/>
      <c r="P64" s="256"/>
      <c r="Q64" s="73"/>
      <c r="R64" s="254"/>
      <c r="S64" s="255"/>
      <c r="T64" s="256"/>
    </row>
    <row r="65" spans="2:20" ht="7.5" customHeight="1" x14ac:dyDescent="0.55000000000000004">
      <c r="B65" s="62"/>
      <c r="C65" s="62"/>
      <c r="D65" s="62"/>
      <c r="E65" s="59"/>
      <c r="F65" s="73"/>
      <c r="G65" s="73"/>
      <c r="H65" s="73"/>
      <c r="I65" s="73"/>
      <c r="J65" s="73"/>
      <c r="K65" s="73"/>
      <c r="L65" s="73"/>
      <c r="M65" s="73"/>
      <c r="N65" s="73"/>
      <c r="O65" s="73"/>
      <c r="P65" s="73"/>
      <c r="Q65" s="73"/>
      <c r="R65" s="73"/>
      <c r="S65" s="73"/>
      <c r="T65" s="73"/>
    </row>
    <row r="66" spans="2:20" ht="26.25" x14ac:dyDescent="0.55000000000000004">
      <c r="B66" s="62"/>
      <c r="C66" s="62"/>
      <c r="D66" s="62"/>
      <c r="E66" s="59"/>
      <c r="F66" s="251"/>
      <c r="G66" s="252"/>
      <c r="H66" s="253"/>
      <c r="I66" s="73"/>
      <c r="J66" s="251"/>
      <c r="K66" s="252"/>
      <c r="L66" s="253"/>
      <c r="M66" s="73"/>
      <c r="N66" s="251"/>
      <c r="O66" s="252"/>
      <c r="P66" s="253"/>
      <c r="Q66" s="73"/>
      <c r="R66" s="251"/>
      <c r="S66" s="252"/>
      <c r="T66" s="253"/>
    </row>
    <row r="67" spans="2:20" ht="26.25" x14ac:dyDescent="0.55000000000000004">
      <c r="B67" s="62"/>
      <c r="C67" s="62"/>
      <c r="D67" s="62"/>
      <c r="E67" s="59"/>
      <c r="F67" s="254"/>
      <c r="G67" s="255"/>
      <c r="H67" s="256"/>
      <c r="I67" s="73"/>
      <c r="J67" s="254"/>
      <c r="K67" s="255"/>
      <c r="L67" s="256"/>
      <c r="M67" s="73"/>
      <c r="N67" s="254"/>
      <c r="O67" s="255"/>
      <c r="P67" s="256"/>
      <c r="Q67" s="73"/>
      <c r="R67" s="254"/>
      <c r="S67" s="255"/>
      <c r="T67" s="256"/>
    </row>
    <row r="68" spans="2:20" ht="6" customHeight="1" x14ac:dyDescent="0.55000000000000004">
      <c r="B68" s="62"/>
      <c r="C68" s="62"/>
      <c r="D68" s="62"/>
      <c r="E68" s="59"/>
      <c r="F68" s="73"/>
      <c r="G68" s="73"/>
      <c r="H68" s="73"/>
      <c r="I68" s="73"/>
      <c r="J68" s="73"/>
      <c r="K68" s="73"/>
      <c r="L68" s="73"/>
      <c r="M68" s="73"/>
      <c r="N68" s="73"/>
      <c r="O68" s="73"/>
      <c r="P68" s="73"/>
      <c r="Q68" s="73"/>
      <c r="R68" s="73"/>
      <c r="S68" s="73"/>
      <c r="T68" s="73"/>
    </row>
    <row r="69" spans="2:20" ht="26.25" x14ac:dyDescent="0.55000000000000004">
      <c r="B69" s="62"/>
      <c r="C69" s="62"/>
      <c r="D69" s="62"/>
      <c r="E69" s="59"/>
      <c r="F69" s="251"/>
      <c r="G69" s="252"/>
      <c r="H69" s="253"/>
      <c r="I69" s="73"/>
      <c r="J69" s="251"/>
      <c r="K69" s="252"/>
      <c r="L69" s="253"/>
      <c r="M69" s="73"/>
      <c r="N69" s="251"/>
      <c r="O69" s="252"/>
      <c r="P69" s="253"/>
      <c r="Q69" s="73"/>
      <c r="R69" s="251"/>
      <c r="S69" s="252"/>
      <c r="T69" s="253"/>
    </row>
    <row r="70" spans="2:20" ht="26.25" x14ac:dyDescent="0.55000000000000004">
      <c r="B70" s="62"/>
      <c r="C70" s="62"/>
      <c r="D70" s="62"/>
      <c r="E70" s="59"/>
      <c r="F70" s="254"/>
      <c r="G70" s="255"/>
      <c r="H70" s="256"/>
      <c r="I70" s="73"/>
      <c r="J70" s="254"/>
      <c r="K70" s="255"/>
      <c r="L70" s="256"/>
      <c r="M70" s="73"/>
      <c r="N70" s="254"/>
      <c r="O70" s="255"/>
      <c r="P70" s="256"/>
      <c r="Q70" s="73"/>
      <c r="R70" s="254"/>
      <c r="S70" s="255"/>
      <c r="T70" s="256"/>
    </row>
    <row r="71" spans="2:20" ht="10.5" customHeight="1" x14ac:dyDescent="0.55000000000000004">
      <c r="B71" s="62"/>
      <c r="C71" s="62"/>
      <c r="D71" s="62"/>
      <c r="E71" s="59"/>
      <c r="F71" s="63"/>
      <c r="G71" s="63"/>
      <c r="H71" s="63"/>
      <c r="I71" s="1"/>
      <c r="J71" s="63"/>
      <c r="K71" s="63"/>
      <c r="L71" s="63"/>
      <c r="M71" s="1"/>
      <c r="N71" s="63"/>
      <c r="O71" s="63"/>
      <c r="P71" s="63"/>
      <c r="Q71" s="61"/>
      <c r="R71" s="64"/>
      <c r="S71" s="64"/>
      <c r="T71" s="64"/>
    </row>
    <row r="72" spans="2:20" ht="26.25" x14ac:dyDescent="0.55000000000000004">
      <c r="B72" s="275"/>
      <c r="C72" s="276"/>
      <c r="D72" s="277"/>
      <c r="E72" s="59"/>
      <c r="F72" s="251"/>
      <c r="G72" s="252"/>
      <c r="H72" s="253"/>
      <c r="I72" s="73"/>
      <c r="J72" s="251"/>
      <c r="K72" s="252"/>
      <c r="L72" s="253"/>
      <c r="M72" s="73"/>
      <c r="N72" s="251"/>
      <c r="O72" s="252"/>
      <c r="P72" s="253"/>
      <c r="Q72" s="73"/>
      <c r="R72" s="251"/>
      <c r="S72" s="252"/>
      <c r="T72" s="253"/>
    </row>
    <row r="73" spans="2:20" ht="26.25" x14ac:dyDescent="0.55000000000000004">
      <c r="B73" s="278"/>
      <c r="C73" s="279"/>
      <c r="D73" s="280"/>
      <c r="E73" s="59"/>
      <c r="F73" s="254"/>
      <c r="G73" s="255"/>
      <c r="H73" s="256"/>
      <c r="I73" s="73"/>
      <c r="J73" s="254"/>
      <c r="K73" s="255"/>
      <c r="L73" s="256"/>
      <c r="M73" s="73"/>
      <c r="N73" s="254"/>
      <c r="O73" s="255"/>
      <c r="P73" s="256"/>
      <c r="Q73" s="73"/>
      <c r="R73" s="254"/>
      <c r="S73" s="255"/>
      <c r="T73" s="256"/>
    </row>
    <row r="74" spans="2:20" ht="8.25" customHeight="1" x14ac:dyDescent="0.55000000000000004">
      <c r="B74" s="62"/>
      <c r="C74" s="62"/>
      <c r="D74" s="62"/>
      <c r="E74" s="59"/>
      <c r="F74" s="73"/>
      <c r="G74" s="73"/>
      <c r="H74" s="73"/>
      <c r="I74" s="73"/>
      <c r="J74" s="73"/>
      <c r="K74" s="73"/>
      <c r="L74" s="73"/>
      <c r="M74" s="73"/>
      <c r="N74" s="73"/>
      <c r="O74" s="73"/>
      <c r="P74" s="73"/>
      <c r="Q74" s="73"/>
      <c r="R74" s="73"/>
      <c r="S74" s="73"/>
      <c r="T74" s="73"/>
    </row>
    <row r="75" spans="2:20" ht="26.25" x14ac:dyDescent="0.55000000000000004">
      <c r="B75" s="62"/>
      <c r="C75" s="62"/>
      <c r="D75" s="62"/>
      <c r="E75" s="59"/>
      <c r="F75" s="251"/>
      <c r="G75" s="252"/>
      <c r="H75" s="253"/>
      <c r="I75" s="73"/>
      <c r="J75" s="251"/>
      <c r="K75" s="252"/>
      <c r="L75" s="253"/>
      <c r="M75" s="73"/>
      <c r="N75" s="251"/>
      <c r="O75" s="252"/>
      <c r="P75" s="253"/>
      <c r="Q75" s="73"/>
      <c r="R75" s="251"/>
      <c r="S75" s="252"/>
      <c r="T75" s="253"/>
    </row>
    <row r="76" spans="2:20" ht="26.25" x14ac:dyDescent="0.55000000000000004">
      <c r="B76" s="62"/>
      <c r="C76" s="62"/>
      <c r="D76" s="62"/>
      <c r="E76" s="59"/>
      <c r="F76" s="254"/>
      <c r="G76" s="255"/>
      <c r="H76" s="256"/>
      <c r="I76" s="73"/>
      <c r="J76" s="254"/>
      <c r="K76" s="255"/>
      <c r="L76" s="256"/>
      <c r="M76" s="73"/>
      <c r="N76" s="254"/>
      <c r="O76" s="255"/>
      <c r="P76" s="256"/>
      <c r="Q76" s="73"/>
      <c r="R76" s="254"/>
      <c r="S76" s="255"/>
      <c r="T76" s="256"/>
    </row>
    <row r="77" spans="2:20" ht="7.5" customHeight="1" x14ac:dyDescent="0.55000000000000004">
      <c r="B77" s="62"/>
      <c r="C77" s="62"/>
      <c r="D77" s="62"/>
      <c r="E77" s="59"/>
      <c r="F77" s="73"/>
      <c r="G77" s="73"/>
      <c r="H77" s="73"/>
      <c r="I77" s="73"/>
      <c r="J77" s="73"/>
      <c r="K77" s="73"/>
      <c r="L77" s="73"/>
      <c r="M77" s="73"/>
      <c r="N77" s="73"/>
      <c r="O77" s="73"/>
      <c r="P77" s="73"/>
      <c r="Q77" s="73"/>
      <c r="R77" s="73"/>
      <c r="S77" s="73"/>
      <c r="T77" s="73"/>
    </row>
    <row r="78" spans="2:20" ht="26.25" x14ac:dyDescent="0.55000000000000004">
      <c r="B78" s="62"/>
      <c r="C78" s="62"/>
      <c r="D78" s="62"/>
      <c r="E78" s="59"/>
      <c r="F78" s="251"/>
      <c r="G78" s="252"/>
      <c r="H78" s="253"/>
      <c r="I78" s="73"/>
      <c r="J78" s="251"/>
      <c r="K78" s="252"/>
      <c r="L78" s="253"/>
      <c r="M78" s="73"/>
      <c r="N78" s="251"/>
      <c r="O78" s="252"/>
      <c r="P78" s="253"/>
      <c r="Q78" s="73"/>
      <c r="R78" s="251"/>
      <c r="S78" s="252"/>
      <c r="T78" s="253"/>
    </row>
    <row r="79" spans="2:20" ht="26.25" x14ac:dyDescent="0.55000000000000004">
      <c r="B79" s="62"/>
      <c r="C79" s="62"/>
      <c r="D79" s="62"/>
      <c r="E79" s="59"/>
      <c r="F79" s="254"/>
      <c r="G79" s="255"/>
      <c r="H79" s="256"/>
      <c r="I79" s="73"/>
      <c r="J79" s="254"/>
      <c r="K79" s="255"/>
      <c r="L79" s="256"/>
      <c r="M79" s="73"/>
      <c r="N79" s="254"/>
      <c r="O79" s="255"/>
      <c r="P79" s="256"/>
      <c r="Q79" s="73"/>
      <c r="R79" s="254"/>
      <c r="S79" s="255"/>
      <c r="T79" s="256"/>
    </row>
    <row r="80" spans="2:20" ht="27" thickBot="1" x14ac:dyDescent="0.6">
      <c r="C80" s="59"/>
      <c r="D80" s="59"/>
      <c r="E80" s="59"/>
      <c r="F80" s="59"/>
      <c r="G80" s="59"/>
      <c r="H80" s="59"/>
      <c r="I80" s="59"/>
      <c r="J80" s="59"/>
      <c r="K80" s="59"/>
      <c r="L80" s="59"/>
      <c r="M80" s="59"/>
      <c r="N80" s="59"/>
      <c r="O80" s="59"/>
      <c r="P80" s="59"/>
    </row>
    <row r="81" spans="2:20" ht="23.25" customHeight="1" x14ac:dyDescent="0.2">
      <c r="B81" s="283" t="s">
        <v>28</v>
      </c>
      <c r="C81" s="286" t="str">
        <f>IF(analyst1="","",analyst1)</f>
        <v>นางสาว นิตยา ชีแพง</v>
      </c>
      <c r="D81" s="287"/>
      <c r="E81" s="287"/>
      <c r="F81" s="287"/>
      <c r="G81" s="287"/>
      <c r="H81" s="287"/>
      <c r="I81" s="287"/>
      <c r="J81" s="287"/>
      <c r="K81" s="287"/>
      <c r="L81" s="287"/>
      <c r="M81" s="97"/>
      <c r="N81" s="195" t="s">
        <v>17</v>
      </c>
      <c r="O81" s="196"/>
      <c r="P81" s="197"/>
      <c r="Q81" s="97"/>
      <c r="R81" s="195" t="s">
        <v>18</v>
      </c>
      <c r="S81" s="196"/>
      <c r="T81" s="288"/>
    </row>
    <row r="82" spans="2:20" ht="20.25" customHeight="1" x14ac:dyDescent="0.2">
      <c r="B82" s="284"/>
      <c r="C82" s="281" t="str">
        <f>IF(analyst2="","",analyst2)</f>
        <v>นายสันทัย หวังกำกลาง</v>
      </c>
      <c r="D82" s="282"/>
      <c r="E82" s="282"/>
      <c r="F82" s="282"/>
      <c r="G82" s="282"/>
      <c r="H82" s="282"/>
      <c r="I82" s="282"/>
      <c r="J82" s="282"/>
      <c r="K82" s="282"/>
      <c r="L82" s="282"/>
      <c r="M82" s="69"/>
      <c r="N82" s="167"/>
      <c r="O82" s="168"/>
      <c r="P82" s="169"/>
      <c r="Q82" s="69"/>
      <c r="R82" s="167"/>
      <c r="S82" s="168"/>
      <c r="T82" s="173"/>
    </row>
    <row r="83" spans="2:20" ht="21" customHeight="1" x14ac:dyDescent="0.2">
      <c r="B83" s="284"/>
      <c r="C83" s="281" t="str">
        <f>IF(analyst3="","",analyst3)</f>
        <v>นายวุฒิพงศ์ อินทะนาม</v>
      </c>
      <c r="D83" s="282"/>
      <c r="E83" s="282"/>
      <c r="F83" s="282"/>
      <c r="G83" s="282"/>
      <c r="H83" s="282"/>
      <c r="I83" s="282"/>
      <c r="J83" s="282"/>
      <c r="K83" s="282"/>
      <c r="L83" s="282"/>
      <c r="M83" s="69"/>
      <c r="N83" s="170"/>
      <c r="O83" s="171"/>
      <c r="P83" s="172"/>
      <c r="Q83" s="69"/>
      <c r="R83" s="170"/>
      <c r="S83" s="171"/>
      <c r="T83" s="174"/>
    </row>
    <row r="84" spans="2:20" ht="20.25" customHeight="1" x14ac:dyDescent="0.5">
      <c r="B84" s="284"/>
      <c r="C84" s="281" t="str">
        <f>IF(analyst4="","",analyst4)</f>
        <v>นายวิทยา นิพลกรัง</v>
      </c>
      <c r="D84" s="282"/>
      <c r="E84" s="282"/>
      <c r="F84" s="282"/>
      <c r="G84" s="282"/>
      <c r="H84" s="282"/>
      <c r="I84" s="282"/>
      <c r="J84" s="282"/>
      <c r="K84" s="282"/>
      <c r="L84" s="282"/>
      <c r="M84" s="69"/>
      <c r="N84" s="98" t="s">
        <v>21</v>
      </c>
      <c r="O84" s="71"/>
      <c r="P84" s="72"/>
      <c r="Q84" s="69"/>
      <c r="R84" s="98" t="s">
        <v>21</v>
      </c>
      <c r="S84" s="17"/>
      <c r="T84" s="99"/>
    </row>
    <row r="85" spans="2:20" ht="19.5" customHeight="1" x14ac:dyDescent="0.2">
      <c r="B85" s="284"/>
      <c r="C85" s="281" t="str">
        <f>IF(analyst2="","",analyst2)</f>
        <v>นายสันทัย หวังกำกลาง</v>
      </c>
      <c r="D85" s="282"/>
      <c r="E85" s="282"/>
      <c r="F85" s="282"/>
      <c r="G85" s="282"/>
      <c r="H85" s="282"/>
      <c r="I85" s="282"/>
      <c r="J85" s="282"/>
      <c r="K85" s="282"/>
      <c r="L85" s="282"/>
      <c r="M85" s="69"/>
      <c r="N85" s="69"/>
      <c r="O85" s="69"/>
      <c r="P85" s="69"/>
      <c r="Q85" s="69"/>
      <c r="R85" s="69"/>
      <c r="S85" s="69"/>
      <c r="T85" s="99"/>
    </row>
    <row r="86" spans="2:20" ht="24" thickBot="1" x14ac:dyDescent="0.25">
      <c r="B86" s="285"/>
      <c r="C86" s="281" t="str">
        <f>IF(analyst2="","",analyst2)</f>
        <v>นายสันทัย หวังกำกลาง</v>
      </c>
      <c r="D86" s="282"/>
      <c r="E86" s="282"/>
      <c r="F86" s="282"/>
      <c r="G86" s="282"/>
      <c r="H86" s="289"/>
      <c r="I86" s="289"/>
      <c r="J86" s="289"/>
      <c r="K86" s="289"/>
      <c r="L86" s="289"/>
      <c r="M86" s="100"/>
      <c r="N86" s="100"/>
      <c r="O86" s="100"/>
      <c r="P86" s="100"/>
      <c r="Q86" s="100"/>
      <c r="R86" s="100"/>
      <c r="S86" s="100"/>
      <c r="T86" s="101"/>
    </row>
  </sheetData>
  <mergeCells count="132">
    <mergeCell ref="C85:G85"/>
    <mergeCell ref="H85:L85"/>
    <mergeCell ref="B81:B86"/>
    <mergeCell ref="C81:G81"/>
    <mergeCell ref="H81:L81"/>
    <mergeCell ref="N81:P81"/>
    <mergeCell ref="R81:T81"/>
    <mergeCell ref="C82:G82"/>
    <mergeCell ref="R82:T83"/>
    <mergeCell ref="C86:G86"/>
    <mergeCell ref="H86:L86"/>
    <mergeCell ref="H82:L82"/>
    <mergeCell ref="N82:P83"/>
    <mergeCell ref="H84:L84"/>
    <mergeCell ref="C83:G83"/>
    <mergeCell ref="H83:L83"/>
    <mergeCell ref="F66:H67"/>
    <mergeCell ref="J66:L67"/>
    <mergeCell ref="N66:P67"/>
    <mergeCell ref="R66:T67"/>
    <mergeCell ref="F69:H70"/>
    <mergeCell ref="J69:L70"/>
    <mergeCell ref="N69:P70"/>
    <mergeCell ref="R69:T70"/>
    <mergeCell ref="C84:G84"/>
    <mergeCell ref="B72:D73"/>
    <mergeCell ref="F72:H73"/>
    <mergeCell ref="J72:L73"/>
    <mergeCell ref="N72:P73"/>
    <mergeCell ref="R72:T73"/>
    <mergeCell ref="F75:H76"/>
    <mergeCell ref="J75:L76"/>
    <mergeCell ref="N75:P76"/>
    <mergeCell ref="R75:T76"/>
    <mergeCell ref="R78:T79"/>
    <mergeCell ref="F78:H79"/>
    <mergeCell ref="J78:L79"/>
    <mergeCell ref="N78:P79"/>
    <mergeCell ref="F57:H58"/>
    <mergeCell ref="J57:L58"/>
    <mergeCell ref="N57:P58"/>
    <mergeCell ref="R57:T58"/>
    <mergeCell ref="F60:H61"/>
    <mergeCell ref="J60:L61"/>
    <mergeCell ref="N60:P61"/>
    <mergeCell ref="R60:T61"/>
    <mergeCell ref="B63:D64"/>
    <mergeCell ref="F63:H64"/>
    <mergeCell ref="J63:L64"/>
    <mergeCell ref="N63:P64"/>
    <mergeCell ref="R63:T64"/>
    <mergeCell ref="F48:H49"/>
    <mergeCell ref="J48:L49"/>
    <mergeCell ref="N48:P49"/>
    <mergeCell ref="R48:T49"/>
    <mergeCell ref="F51:H52"/>
    <mergeCell ref="J51:L52"/>
    <mergeCell ref="N51:P52"/>
    <mergeCell ref="R51:T52"/>
    <mergeCell ref="B54:D55"/>
    <mergeCell ref="F54:H55"/>
    <mergeCell ref="J54:L55"/>
    <mergeCell ref="N54:P55"/>
    <mergeCell ref="R54:T55"/>
    <mergeCell ref="F39:H40"/>
    <mergeCell ref="J39:L40"/>
    <mergeCell ref="N39:P40"/>
    <mergeCell ref="R39:T40"/>
    <mergeCell ref="F42:H43"/>
    <mergeCell ref="J42:L43"/>
    <mergeCell ref="N42:P43"/>
    <mergeCell ref="R42:T43"/>
    <mergeCell ref="B45:D46"/>
    <mergeCell ref="F45:H46"/>
    <mergeCell ref="J45:L46"/>
    <mergeCell ref="N45:P46"/>
    <mergeCell ref="R45:T46"/>
    <mergeCell ref="F30:H31"/>
    <mergeCell ref="J30:L31"/>
    <mergeCell ref="N30:P31"/>
    <mergeCell ref="R30:T31"/>
    <mergeCell ref="F33:H34"/>
    <mergeCell ref="J33:L34"/>
    <mergeCell ref="N33:P34"/>
    <mergeCell ref="R33:T34"/>
    <mergeCell ref="B36:D37"/>
    <mergeCell ref="F36:H37"/>
    <mergeCell ref="J36:L37"/>
    <mergeCell ref="N36:P37"/>
    <mergeCell ref="R36:T37"/>
    <mergeCell ref="F19:H20"/>
    <mergeCell ref="J19:L20"/>
    <mergeCell ref="N19:P20"/>
    <mergeCell ref="R19:T20"/>
    <mergeCell ref="F22:H23"/>
    <mergeCell ref="J22:L23"/>
    <mergeCell ref="N22:P23"/>
    <mergeCell ref="R22:T23"/>
    <mergeCell ref="B27:D28"/>
    <mergeCell ref="F27:H28"/>
    <mergeCell ref="J27:L28"/>
    <mergeCell ref="N27:P28"/>
    <mergeCell ref="R27:T28"/>
    <mergeCell ref="F13:H14"/>
    <mergeCell ref="J13:L14"/>
    <mergeCell ref="N13:P14"/>
    <mergeCell ref="R13:T14"/>
    <mergeCell ref="B16:D17"/>
    <mergeCell ref="F16:H17"/>
    <mergeCell ref="J16:L17"/>
    <mergeCell ref="N16:P17"/>
    <mergeCell ref="R16:T17"/>
    <mergeCell ref="B5:D5"/>
    <mergeCell ref="F5:T5"/>
    <mergeCell ref="B7:D8"/>
    <mergeCell ref="F7:H8"/>
    <mergeCell ref="J7:L8"/>
    <mergeCell ref="N7:P8"/>
    <mergeCell ref="R7:T8"/>
    <mergeCell ref="F10:H11"/>
    <mergeCell ref="J10:L11"/>
    <mergeCell ref="N10:P11"/>
    <mergeCell ref="R10:T11"/>
    <mergeCell ref="B1:T1"/>
    <mergeCell ref="B2:C2"/>
    <mergeCell ref="D2:J2"/>
    <mergeCell ref="K2:N2"/>
    <mergeCell ref="O2:T2"/>
    <mergeCell ref="B3:C3"/>
    <mergeCell ref="D3:J3"/>
    <mergeCell ref="K3:N3"/>
    <mergeCell ref="O3:T3"/>
  </mergeCells>
  <pageMargins left="0.17" right="0.17" top="0.39370078740157483" bottom="0.19685039370078741" header="0.31496062992125984" footer="0.31496062992125984"/>
  <pageSetup paperSize="9" orientation="landscape" r:id="rId1"/>
  <rowBreaks count="1" manualBreakCount="1">
    <brk id="26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I62"/>
  <sheetViews>
    <sheetView view="pageLayout" topLeftCell="A15" zoomScaleNormal="85" workbookViewId="0">
      <selection activeCell="D20" sqref="D20"/>
    </sheetView>
  </sheetViews>
  <sheetFormatPr defaultColWidth="9" defaultRowHeight="12.75" x14ac:dyDescent="0.2"/>
  <cols>
    <col min="1" max="1" width="3.375" style="57" customWidth="1"/>
    <col min="2" max="2" width="32.625" style="57" customWidth="1"/>
    <col min="3" max="3" width="19.875" style="57" customWidth="1"/>
    <col min="4" max="4" width="27.75" style="57" customWidth="1"/>
    <col min="5" max="5" width="21.625" style="57" customWidth="1"/>
    <col min="6" max="6" width="23.125" style="57" customWidth="1"/>
    <col min="7" max="7" width="19" style="57" customWidth="1"/>
    <col min="8" max="16384" width="9" style="57"/>
  </cols>
  <sheetData>
    <row r="1" spans="1:9" s="1" customFormat="1" ht="27.75" customHeight="1" x14ac:dyDescent="0.6">
      <c r="A1" s="322" t="s">
        <v>0</v>
      </c>
      <c r="B1" s="323"/>
      <c r="C1" s="323"/>
      <c r="D1" s="323"/>
      <c r="E1" s="323"/>
      <c r="F1" s="323"/>
      <c r="G1" s="324"/>
    </row>
    <row r="2" spans="1:9" s="1" customFormat="1" ht="3.75" customHeight="1" x14ac:dyDescent="0.55000000000000004">
      <c r="A2" s="105"/>
      <c r="B2" s="3"/>
      <c r="C2" s="3"/>
      <c r="D2" s="3"/>
      <c r="E2" s="3"/>
      <c r="F2" s="3"/>
      <c r="G2" s="4"/>
    </row>
    <row r="3" spans="1:9" s="1" customFormat="1" ht="21" customHeight="1" x14ac:dyDescent="0.55000000000000004">
      <c r="A3" s="325" t="s">
        <v>1</v>
      </c>
      <c r="B3" s="326"/>
      <c r="C3" s="327" t="str">
        <f>company_name</f>
        <v>หจก. ทอสเท็มไทย</v>
      </c>
      <c r="D3" s="328"/>
      <c r="E3" s="5" t="s">
        <v>2</v>
      </c>
      <c r="F3" s="329" t="str">
        <f>department</f>
        <v>แผนกประกอบ(Housing sash fabrication)</v>
      </c>
      <c r="G3" s="330"/>
      <c r="H3" s="6"/>
      <c r="I3" s="6"/>
    </row>
    <row r="4" spans="1:9" s="1" customFormat="1" ht="22.5" customHeight="1" x14ac:dyDescent="0.55000000000000004">
      <c r="A4" s="325" t="s">
        <v>3</v>
      </c>
      <c r="B4" s="326"/>
      <c r="C4" s="327" t="str">
        <f>position</f>
        <v>พนักงานตัด Ba Zai</v>
      </c>
      <c r="D4" s="328"/>
      <c r="E4" s="7" t="s">
        <v>4</v>
      </c>
      <c r="F4" s="295">
        <f>date_analy</f>
        <v>42149</v>
      </c>
      <c r="G4" s="296"/>
      <c r="H4" s="8"/>
      <c r="I4" s="8"/>
    </row>
    <row r="5" spans="1:9" s="1" customFormat="1" ht="3" customHeight="1" x14ac:dyDescent="0.55000000000000004">
      <c r="A5" s="105"/>
      <c r="B5" s="9"/>
      <c r="C5" s="10"/>
      <c r="D5" s="10"/>
      <c r="E5" s="10"/>
      <c r="F5" s="11"/>
      <c r="G5" s="12"/>
      <c r="H5" s="13"/>
      <c r="I5" s="13"/>
    </row>
    <row r="6" spans="1:9" s="1" customFormat="1" ht="22.5" customHeight="1" x14ac:dyDescent="0.55000000000000004">
      <c r="A6" s="106"/>
      <c r="B6" s="313" t="str">
        <f>duty_A</f>
        <v xml:space="preserve">รับคำสั่งผลิตหน้าต่าง (ORDER) </v>
      </c>
      <c r="C6" s="314"/>
      <c r="D6" s="315"/>
      <c r="E6" s="316" t="str">
        <f>Task!F7</f>
        <v>ตรวจสอบ chcek sheet</v>
      </c>
      <c r="F6" s="317"/>
      <c r="G6" s="318"/>
      <c r="H6" s="15"/>
      <c r="I6" s="15"/>
    </row>
    <row r="7" spans="1:9" s="19" customFormat="1" ht="6" customHeight="1" x14ac:dyDescent="0.5">
      <c r="A7" s="16"/>
      <c r="B7" s="17"/>
      <c r="C7" s="17"/>
      <c r="D7" s="17"/>
      <c r="E7" s="319"/>
      <c r="F7" s="320"/>
      <c r="G7" s="321"/>
    </row>
    <row r="8" spans="1:9" s="24" customFormat="1" ht="21" x14ac:dyDescent="0.45">
      <c r="A8" s="309" t="s">
        <v>5</v>
      </c>
      <c r="B8" s="311" t="s">
        <v>6</v>
      </c>
      <c r="C8" s="21" t="s">
        <v>7</v>
      </c>
      <c r="D8" s="92" t="s">
        <v>8</v>
      </c>
      <c r="E8" s="21" t="s">
        <v>9</v>
      </c>
      <c r="F8" s="92" t="s">
        <v>10</v>
      </c>
      <c r="G8" s="23" t="s">
        <v>11</v>
      </c>
    </row>
    <row r="9" spans="1:9" s="24" customFormat="1" ht="18.75" customHeight="1" x14ac:dyDescent="0.45">
      <c r="A9" s="310"/>
      <c r="B9" s="312"/>
      <c r="C9" s="93" t="s">
        <v>12</v>
      </c>
      <c r="D9" s="94" t="s">
        <v>13</v>
      </c>
      <c r="E9" s="93" t="s">
        <v>14</v>
      </c>
      <c r="F9" s="94" t="s">
        <v>13</v>
      </c>
      <c r="G9" s="95" t="s">
        <v>15</v>
      </c>
    </row>
    <row r="10" spans="1:9" s="1" customFormat="1" ht="42" x14ac:dyDescent="0.45">
      <c r="A10" s="110">
        <v>1</v>
      </c>
      <c r="B10" s="111" t="s">
        <v>133</v>
      </c>
      <c r="C10" s="112" t="s">
        <v>123</v>
      </c>
      <c r="D10" s="112" t="s">
        <v>184</v>
      </c>
      <c r="E10" s="112" t="s">
        <v>192</v>
      </c>
      <c r="F10" s="112" t="s">
        <v>205</v>
      </c>
      <c r="G10" s="113" t="s">
        <v>211</v>
      </c>
    </row>
    <row r="11" spans="1:9" s="1" customFormat="1" ht="63" x14ac:dyDescent="0.45">
      <c r="A11" s="110">
        <v>2</v>
      </c>
      <c r="B11" s="162" t="s">
        <v>204</v>
      </c>
      <c r="C11" s="112" t="s">
        <v>123</v>
      </c>
      <c r="D11" s="112" t="s">
        <v>188</v>
      </c>
      <c r="E11" s="112" t="s">
        <v>193</v>
      </c>
      <c r="F11" s="112" t="s">
        <v>208</v>
      </c>
      <c r="G11" s="113" t="s">
        <v>212</v>
      </c>
    </row>
    <row r="12" spans="1:9" s="1" customFormat="1" ht="53.25" customHeight="1" x14ac:dyDescent="0.45">
      <c r="A12" s="110">
        <v>3</v>
      </c>
      <c r="B12" s="111" t="s">
        <v>124</v>
      </c>
      <c r="C12" s="112" t="s">
        <v>123</v>
      </c>
      <c r="D12" s="112" t="s">
        <v>189</v>
      </c>
      <c r="E12" s="112" t="s">
        <v>193</v>
      </c>
      <c r="F12" s="112" t="s">
        <v>209</v>
      </c>
      <c r="G12" s="113" t="s">
        <v>211</v>
      </c>
    </row>
    <row r="13" spans="1:9" s="1" customFormat="1" ht="49.5" customHeight="1" x14ac:dyDescent="0.45">
      <c r="A13" s="110">
        <v>4</v>
      </c>
      <c r="B13" s="111" t="s">
        <v>134</v>
      </c>
      <c r="C13" s="112" t="s">
        <v>123</v>
      </c>
      <c r="D13" s="112" t="s">
        <v>157</v>
      </c>
      <c r="E13" s="112" t="s">
        <v>136</v>
      </c>
      <c r="F13" s="112" t="s">
        <v>210</v>
      </c>
      <c r="G13" s="113"/>
    </row>
    <row r="14" spans="1:9" s="1" customFormat="1" ht="63" x14ac:dyDescent="0.45">
      <c r="A14" s="110">
        <v>5</v>
      </c>
      <c r="B14" s="111" t="s">
        <v>85</v>
      </c>
      <c r="C14" s="112" t="s">
        <v>123</v>
      </c>
      <c r="D14" s="112" t="s">
        <v>190</v>
      </c>
      <c r="E14" s="112" t="s">
        <v>194</v>
      </c>
      <c r="F14" s="112" t="s">
        <v>197</v>
      </c>
      <c r="G14" s="113" t="s">
        <v>214</v>
      </c>
    </row>
    <row r="15" spans="1:9" s="1" customFormat="1" ht="42" x14ac:dyDescent="0.45">
      <c r="A15" s="110">
        <v>6</v>
      </c>
      <c r="B15" s="111" t="s">
        <v>135</v>
      </c>
      <c r="C15" s="112" t="s">
        <v>123</v>
      </c>
      <c r="D15" s="112" t="s">
        <v>131</v>
      </c>
      <c r="E15" s="112" t="s">
        <v>195</v>
      </c>
      <c r="F15" s="112" t="s">
        <v>202</v>
      </c>
      <c r="G15" s="113"/>
    </row>
    <row r="16" spans="1:9" s="1" customFormat="1" ht="21" x14ac:dyDescent="0.45">
      <c r="A16" s="110"/>
      <c r="B16" s="111"/>
      <c r="C16" s="112"/>
      <c r="D16" s="112"/>
      <c r="E16" s="112"/>
      <c r="F16" s="112"/>
      <c r="G16" s="113"/>
    </row>
    <row r="17" spans="1:7" s="1" customFormat="1" ht="21" x14ac:dyDescent="0.45">
      <c r="A17" s="110"/>
      <c r="B17" s="111"/>
      <c r="C17" s="112"/>
      <c r="D17" s="112"/>
      <c r="E17" s="112"/>
      <c r="F17" s="112"/>
      <c r="G17" s="113"/>
    </row>
    <row r="18" spans="1:7" s="1" customFormat="1" ht="21" x14ac:dyDescent="0.45">
      <c r="A18" s="110"/>
      <c r="B18" s="111"/>
      <c r="C18" s="112"/>
      <c r="D18" s="112"/>
      <c r="E18" s="112"/>
      <c r="F18" s="112"/>
      <c r="G18" s="113"/>
    </row>
    <row r="19" spans="1:7" s="1" customFormat="1" ht="21" x14ac:dyDescent="0.45">
      <c r="A19" s="110"/>
      <c r="B19" s="111"/>
      <c r="C19" s="112"/>
      <c r="D19" s="112"/>
      <c r="E19" s="112"/>
      <c r="F19" s="112"/>
      <c r="G19" s="113"/>
    </row>
    <row r="20" spans="1:7" s="1" customFormat="1" ht="21" x14ac:dyDescent="0.45">
      <c r="A20" s="110"/>
      <c r="B20" s="111"/>
      <c r="C20" s="112"/>
      <c r="D20" s="112"/>
      <c r="E20" s="112"/>
      <c r="F20" s="112"/>
      <c r="G20" s="113"/>
    </row>
    <row r="21" spans="1:7" s="1" customFormat="1" ht="21" x14ac:dyDescent="0.45">
      <c r="A21" s="110"/>
      <c r="B21" s="111"/>
      <c r="C21" s="112"/>
      <c r="D21" s="112"/>
      <c r="E21" s="112"/>
      <c r="F21" s="112"/>
      <c r="G21" s="113"/>
    </row>
    <row r="22" spans="1:7" s="1" customFormat="1" ht="21" x14ac:dyDescent="0.45">
      <c r="A22" s="110"/>
      <c r="B22" s="111"/>
      <c r="C22" s="112"/>
      <c r="D22" s="112"/>
      <c r="E22" s="112"/>
      <c r="F22" s="112"/>
      <c r="G22" s="113"/>
    </row>
    <row r="23" spans="1:7" s="1" customFormat="1" ht="21" x14ac:dyDescent="0.45">
      <c r="A23" s="110"/>
      <c r="B23" s="111"/>
      <c r="C23" s="112"/>
      <c r="D23" s="112"/>
      <c r="E23" s="112"/>
      <c r="F23" s="112"/>
      <c r="G23" s="113"/>
    </row>
    <row r="24" spans="1:7" s="1" customFormat="1" ht="21" x14ac:dyDescent="0.45">
      <c r="A24" s="110"/>
      <c r="B24" s="111"/>
      <c r="C24" s="112"/>
      <c r="D24" s="112"/>
      <c r="E24" s="112"/>
      <c r="F24" s="112"/>
      <c r="G24" s="113"/>
    </row>
    <row r="25" spans="1:7" s="1" customFormat="1" ht="21.75" thickBot="1" x14ac:dyDescent="0.5">
      <c r="A25" s="120"/>
      <c r="B25" s="109"/>
      <c r="C25" s="107"/>
      <c r="D25" s="107"/>
      <c r="E25" s="107"/>
      <c r="F25" s="107"/>
      <c r="G25" s="108"/>
    </row>
    <row r="26" spans="1:7" s="1" customFormat="1" ht="21" x14ac:dyDescent="0.45">
      <c r="A26" s="292" t="s">
        <v>16</v>
      </c>
      <c r="B26" s="114" t="str">
        <f>IF(analyst1="","",analyst1)</f>
        <v>นางสาว นิตยา ชีแพง</v>
      </c>
      <c r="C26" s="307"/>
      <c r="D26" s="308"/>
      <c r="E26" s="96"/>
      <c r="F26" s="290" t="s">
        <v>17</v>
      </c>
      <c r="G26" s="303" t="s">
        <v>18</v>
      </c>
    </row>
    <row r="27" spans="1:7" s="1" customFormat="1" ht="21" x14ac:dyDescent="0.45">
      <c r="A27" s="293"/>
      <c r="B27" s="114" t="str">
        <f>IF(analyst2="","",analyst2)</f>
        <v>นายสันทัย หวังกำกลาง</v>
      </c>
      <c r="C27" s="305"/>
      <c r="D27" s="306"/>
      <c r="E27" s="53"/>
      <c r="F27" s="291"/>
      <c r="G27" s="304"/>
    </row>
    <row r="28" spans="1:7" s="1" customFormat="1" ht="21" x14ac:dyDescent="0.45">
      <c r="A28" s="293"/>
      <c r="B28" s="114" t="str">
        <f>IF(analyst3="","",analyst3)</f>
        <v>นายวุฒิพงศ์ อินทะนาม</v>
      </c>
      <c r="C28" s="305"/>
      <c r="D28" s="306"/>
      <c r="E28" s="53"/>
      <c r="F28" s="297" t="str">
        <f>IF(review="","",review)</f>
        <v/>
      </c>
      <c r="G28" s="299" t="str">
        <f>IF(approvers="","",approvers)</f>
        <v/>
      </c>
    </row>
    <row r="29" spans="1:7" s="1" customFormat="1" ht="21.75" thickBot="1" x14ac:dyDescent="0.5">
      <c r="A29" s="294"/>
      <c r="B29" s="115" t="str">
        <f>IF(analyst4="","",analyst4)</f>
        <v>นายวิทยา นิพลกรัง</v>
      </c>
      <c r="C29" s="301"/>
      <c r="D29" s="302"/>
      <c r="E29" s="56"/>
      <c r="F29" s="298"/>
      <c r="G29" s="300"/>
    </row>
    <row r="30" spans="1:7" s="1" customFormat="1" ht="18" customHeight="1" x14ac:dyDescent="0.45"/>
    <row r="31" spans="1:7" s="1" customFormat="1" ht="18" customHeight="1" x14ac:dyDescent="0.45"/>
    <row r="32" spans="1:7" s="1" customFormat="1" ht="17.100000000000001" customHeight="1" x14ac:dyDescent="0.45"/>
    <row r="33" s="1" customFormat="1" ht="17.100000000000001" customHeight="1" x14ac:dyDescent="0.45"/>
    <row r="34" s="1" customFormat="1" ht="21" x14ac:dyDescent="0.45"/>
    <row r="35" s="1" customFormat="1" ht="21" x14ac:dyDescent="0.45"/>
    <row r="36" s="1" customFormat="1" ht="21" x14ac:dyDescent="0.45"/>
    <row r="37" s="1" customFormat="1" ht="21" x14ac:dyDescent="0.45"/>
    <row r="38" s="1" customFormat="1" ht="21" x14ac:dyDescent="0.45"/>
    <row r="39" s="1" customFormat="1" ht="21" x14ac:dyDescent="0.45"/>
    <row r="40" s="1" customFormat="1" ht="21" x14ac:dyDescent="0.45"/>
    <row r="41" s="1" customFormat="1" ht="21" x14ac:dyDescent="0.45"/>
    <row r="42" s="1" customFormat="1" ht="21" x14ac:dyDescent="0.45"/>
    <row r="43" s="1" customFormat="1" ht="21" x14ac:dyDescent="0.45"/>
    <row r="44" s="1" customFormat="1" ht="21" x14ac:dyDescent="0.45"/>
    <row r="45" s="1" customFormat="1" ht="21" x14ac:dyDescent="0.45"/>
    <row r="46" s="1" customFormat="1" ht="21" x14ac:dyDescent="0.45"/>
    <row r="47" s="1" customFormat="1" ht="21" x14ac:dyDescent="0.45"/>
    <row r="48" s="1" customFormat="1" ht="21" x14ac:dyDescent="0.45"/>
    <row r="49" spans="1:7" s="1" customFormat="1" ht="21" x14ac:dyDescent="0.45"/>
    <row r="50" spans="1:7" s="1" customFormat="1" ht="21" x14ac:dyDescent="0.45"/>
    <row r="51" spans="1:7" s="1" customFormat="1" ht="21" x14ac:dyDescent="0.45"/>
    <row r="52" spans="1:7" s="1" customFormat="1" ht="21" x14ac:dyDescent="0.45"/>
    <row r="53" spans="1:7" s="1" customFormat="1" ht="21" x14ac:dyDescent="0.45"/>
    <row r="54" spans="1:7" s="1" customFormat="1" ht="21" x14ac:dyDescent="0.45"/>
    <row r="55" spans="1:7" s="1" customFormat="1" ht="21" x14ac:dyDescent="0.45"/>
    <row r="56" spans="1:7" s="1" customFormat="1" ht="21" x14ac:dyDescent="0.45"/>
    <row r="57" spans="1:7" s="1" customFormat="1" ht="21" x14ac:dyDescent="0.45"/>
    <row r="58" spans="1:7" s="1" customFormat="1" ht="21" x14ac:dyDescent="0.45"/>
    <row r="59" spans="1:7" s="1" customFormat="1" ht="21" x14ac:dyDescent="0.45"/>
    <row r="60" spans="1:7" s="1" customFormat="1" ht="21" x14ac:dyDescent="0.45"/>
    <row r="61" spans="1:7" s="1" customFormat="1" ht="21" x14ac:dyDescent="0.45">
      <c r="A61" s="57"/>
      <c r="B61" s="57"/>
      <c r="C61" s="57"/>
      <c r="D61" s="57"/>
      <c r="E61" s="57"/>
      <c r="F61" s="57"/>
      <c r="G61" s="57"/>
    </row>
    <row r="62" spans="1:7" s="1" customFormat="1" ht="21" x14ac:dyDescent="0.45">
      <c r="A62" s="57"/>
      <c r="B62" s="57"/>
      <c r="C62" s="57"/>
      <c r="D62" s="57"/>
      <c r="E62" s="57"/>
      <c r="F62" s="57"/>
      <c r="G62" s="57"/>
    </row>
  </sheetData>
  <mergeCells count="20">
    <mergeCell ref="A1:G1"/>
    <mergeCell ref="A3:B3"/>
    <mergeCell ref="C3:D3"/>
    <mergeCell ref="F3:G3"/>
    <mergeCell ref="A4:B4"/>
    <mergeCell ref="C4:D4"/>
    <mergeCell ref="F26:F27"/>
    <mergeCell ref="A26:A29"/>
    <mergeCell ref="F4:G4"/>
    <mergeCell ref="F28:F29"/>
    <mergeCell ref="G28:G29"/>
    <mergeCell ref="C29:D29"/>
    <mergeCell ref="G26:G27"/>
    <mergeCell ref="C27:D27"/>
    <mergeCell ref="C28:D28"/>
    <mergeCell ref="C26:D26"/>
    <mergeCell ref="A8:A9"/>
    <mergeCell ref="B8:B9"/>
    <mergeCell ref="B6:D6"/>
    <mergeCell ref="E6:G7"/>
  </mergeCells>
  <printOptions horizontalCentered="1"/>
  <pageMargins left="0.19685039370078741" right="0.17" top="0.56999999999999995" bottom="0.19685039370078741" header="0.59055118110236227" footer="0.26"/>
  <pageSetup paperSize="9" scale="92" fitToHeight="0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J62"/>
  <sheetViews>
    <sheetView view="pageLayout" zoomScaleNormal="85" workbookViewId="0">
      <selection activeCell="D19" sqref="D19"/>
    </sheetView>
  </sheetViews>
  <sheetFormatPr defaultColWidth="9" defaultRowHeight="12.75" x14ac:dyDescent="0.2"/>
  <cols>
    <col min="1" max="1" width="3.375" style="57" customWidth="1"/>
    <col min="2" max="2" width="27.875" style="57" customWidth="1"/>
    <col min="3" max="3" width="19.875" style="57" customWidth="1"/>
    <col min="4" max="4" width="27.75" style="57" customWidth="1"/>
    <col min="5" max="5" width="21.625" style="57" customWidth="1"/>
    <col min="6" max="6" width="24.5" style="57" customWidth="1"/>
    <col min="7" max="7" width="19" style="57" customWidth="1"/>
    <col min="8" max="16384" width="9" style="57"/>
  </cols>
  <sheetData>
    <row r="1" spans="1:10" s="1" customFormat="1" ht="27.75" customHeight="1" x14ac:dyDescent="0.6">
      <c r="A1" s="322" t="s">
        <v>0</v>
      </c>
      <c r="B1" s="323"/>
      <c r="C1" s="323"/>
      <c r="D1" s="323"/>
      <c r="E1" s="323"/>
      <c r="F1" s="323"/>
      <c r="G1" s="324"/>
    </row>
    <row r="2" spans="1:10" s="1" customFormat="1" ht="3.75" customHeight="1" x14ac:dyDescent="0.55000000000000004">
      <c r="A2" s="105"/>
      <c r="B2" s="3"/>
      <c r="C2" s="3"/>
      <c r="D2" s="3"/>
      <c r="E2" s="3"/>
      <c r="F2" s="3"/>
      <c r="G2" s="4"/>
    </row>
    <row r="3" spans="1:10" s="1" customFormat="1" ht="21" customHeight="1" x14ac:dyDescent="0.55000000000000004">
      <c r="A3" s="325" t="s">
        <v>1</v>
      </c>
      <c r="B3" s="326"/>
      <c r="C3" s="327" t="str">
        <f>company_name</f>
        <v>หจก. ทอสเท็มไทย</v>
      </c>
      <c r="D3" s="328"/>
      <c r="E3" s="5" t="s">
        <v>2</v>
      </c>
      <c r="F3" s="329" t="str">
        <f>department</f>
        <v>แผนกประกอบ(Housing sash fabrication)</v>
      </c>
      <c r="G3" s="330"/>
      <c r="H3" s="6"/>
      <c r="I3" s="6"/>
      <c r="J3" s="6"/>
    </row>
    <row r="4" spans="1:10" s="1" customFormat="1" ht="22.5" customHeight="1" x14ac:dyDescent="0.55000000000000004">
      <c r="A4" s="325" t="s">
        <v>3</v>
      </c>
      <c r="B4" s="326"/>
      <c r="C4" s="327" t="str">
        <f>position</f>
        <v>พนักงานตัด Ba Zai</v>
      </c>
      <c r="D4" s="328"/>
      <c r="E4" s="7" t="s">
        <v>4</v>
      </c>
      <c r="F4" s="295">
        <f>date_analy</f>
        <v>42149</v>
      </c>
      <c r="G4" s="296"/>
      <c r="H4" s="8"/>
      <c r="I4" s="8"/>
      <c r="J4" s="8"/>
    </row>
    <row r="5" spans="1:10" s="1" customFormat="1" ht="3" customHeight="1" x14ac:dyDescent="0.55000000000000004">
      <c r="A5" s="105"/>
      <c r="B5" s="9"/>
      <c r="C5" s="10"/>
      <c r="D5" s="10"/>
      <c r="E5" s="10"/>
      <c r="F5" s="11"/>
      <c r="G5" s="12"/>
      <c r="H5" s="13"/>
      <c r="I5" s="13"/>
      <c r="J5" s="13"/>
    </row>
    <row r="6" spans="1:10" s="1" customFormat="1" ht="22.5" customHeight="1" x14ac:dyDescent="0.55000000000000004">
      <c r="A6" s="106"/>
      <c r="B6" s="313" t="str">
        <f>duty_A</f>
        <v xml:space="preserve">รับคำสั่งผลิตหน้าต่าง (ORDER) </v>
      </c>
      <c r="C6" s="314"/>
      <c r="D6" s="315"/>
      <c r="E6" s="331" t="str">
        <f>Task!J7</f>
        <v>ส่งใบสั่งการผลิด(order) ให้แผนก AL bar</v>
      </c>
      <c r="F6" s="332"/>
      <c r="G6" s="333"/>
      <c r="H6" s="15"/>
      <c r="I6" s="15"/>
      <c r="J6" s="15"/>
    </row>
    <row r="7" spans="1:10" s="19" customFormat="1" ht="6" customHeight="1" x14ac:dyDescent="0.5">
      <c r="A7" s="16"/>
      <c r="B7" s="17"/>
      <c r="C7" s="17"/>
      <c r="D7" s="17"/>
      <c r="E7" s="17"/>
      <c r="F7" s="17"/>
      <c r="G7" s="18"/>
    </row>
    <row r="8" spans="1:10" s="24" customFormat="1" ht="21" x14ac:dyDescent="0.45">
      <c r="A8" s="309" t="s">
        <v>5</v>
      </c>
      <c r="B8" s="311" t="s">
        <v>6</v>
      </c>
      <c r="C8" s="21" t="s">
        <v>7</v>
      </c>
      <c r="D8" s="154" t="s">
        <v>8</v>
      </c>
      <c r="E8" s="21" t="s">
        <v>9</v>
      </c>
      <c r="F8" s="154" t="s">
        <v>10</v>
      </c>
      <c r="G8" s="23" t="s">
        <v>11</v>
      </c>
    </row>
    <row r="9" spans="1:10" s="24" customFormat="1" ht="18.75" customHeight="1" x14ac:dyDescent="0.45">
      <c r="A9" s="310"/>
      <c r="B9" s="312"/>
      <c r="C9" s="93" t="s">
        <v>12</v>
      </c>
      <c r="D9" s="155" t="s">
        <v>13</v>
      </c>
      <c r="E9" s="93" t="s">
        <v>14</v>
      </c>
      <c r="F9" s="155" t="s">
        <v>13</v>
      </c>
      <c r="G9" s="95" t="s">
        <v>15</v>
      </c>
    </row>
    <row r="10" spans="1:10" s="1" customFormat="1" ht="42" x14ac:dyDescent="0.45">
      <c r="A10" s="110">
        <v>1</v>
      </c>
      <c r="B10" s="111" t="s">
        <v>121</v>
      </c>
      <c r="C10" s="112" t="s">
        <v>130</v>
      </c>
      <c r="D10" s="112" t="s">
        <v>184</v>
      </c>
      <c r="E10" s="112" t="s">
        <v>192</v>
      </c>
      <c r="F10" s="112" t="s">
        <v>183</v>
      </c>
      <c r="G10" s="113" t="s">
        <v>185</v>
      </c>
    </row>
    <row r="11" spans="1:10" s="1" customFormat="1" ht="63" x14ac:dyDescent="0.45">
      <c r="A11" s="110">
        <v>2</v>
      </c>
      <c r="B11" s="111" t="s">
        <v>122</v>
      </c>
      <c r="C11" s="112" t="s">
        <v>123</v>
      </c>
      <c r="D11" s="112" t="s">
        <v>188</v>
      </c>
      <c r="E11" s="112" t="s">
        <v>193</v>
      </c>
      <c r="F11" s="112" t="s">
        <v>186</v>
      </c>
      <c r="G11" s="113" t="s">
        <v>187</v>
      </c>
    </row>
    <row r="12" spans="1:10" s="1" customFormat="1" ht="42" x14ac:dyDescent="0.45">
      <c r="A12" s="110">
        <v>3</v>
      </c>
      <c r="B12" s="111" t="s">
        <v>124</v>
      </c>
      <c r="C12" s="112" t="s">
        <v>123</v>
      </c>
      <c r="D12" s="112" t="s">
        <v>189</v>
      </c>
      <c r="E12" s="112" t="s">
        <v>193</v>
      </c>
      <c r="F12" s="112" t="s">
        <v>196</v>
      </c>
      <c r="G12" s="113" t="s">
        <v>126</v>
      </c>
    </row>
    <row r="13" spans="1:10" s="1" customFormat="1" ht="42" x14ac:dyDescent="0.45">
      <c r="A13" s="110">
        <v>4</v>
      </c>
      <c r="B13" s="111" t="s">
        <v>85</v>
      </c>
      <c r="C13" s="112" t="s">
        <v>123</v>
      </c>
      <c r="D13" s="112" t="s">
        <v>190</v>
      </c>
      <c r="E13" s="112" t="s">
        <v>194</v>
      </c>
      <c r="F13" s="112" t="s">
        <v>197</v>
      </c>
      <c r="G13" s="113" t="s">
        <v>199</v>
      </c>
    </row>
    <row r="14" spans="1:10" s="1" customFormat="1" ht="42" x14ac:dyDescent="0.45">
      <c r="A14" s="110">
        <v>5</v>
      </c>
      <c r="B14" s="111" t="s">
        <v>83</v>
      </c>
      <c r="C14" s="112" t="s">
        <v>127</v>
      </c>
      <c r="D14" s="112" t="s">
        <v>191</v>
      </c>
      <c r="E14" s="112" t="s">
        <v>195</v>
      </c>
      <c r="F14" s="112" t="s">
        <v>198</v>
      </c>
      <c r="G14" s="113" t="s">
        <v>129</v>
      </c>
    </row>
    <row r="15" spans="1:10" s="1" customFormat="1" ht="42" x14ac:dyDescent="0.45">
      <c r="A15" s="110">
        <v>6</v>
      </c>
      <c r="B15" s="162" t="s">
        <v>125</v>
      </c>
      <c r="C15" s="112" t="s">
        <v>123</v>
      </c>
      <c r="D15" s="112" t="s">
        <v>200</v>
      </c>
      <c r="E15" s="112" t="s">
        <v>195</v>
      </c>
      <c r="F15" s="112" t="s">
        <v>201</v>
      </c>
      <c r="G15" s="113" t="s">
        <v>203</v>
      </c>
    </row>
    <row r="16" spans="1:10" s="1" customFormat="1" ht="42" x14ac:dyDescent="0.45">
      <c r="A16" s="110">
        <v>7</v>
      </c>
      <c r="B16" s="111" t="s">
        <v>102</v>
      </c>
      <c r="C16" s="112" t="s">
        <v>123</v>
      </c>
      <c r="D16" s="112" t="s">
        <v>131</v>
      </c>
      <c r="E16" s="112" t="s">
        <v>195</v>
      </c>
      <c r="F16" s="112" t="s">
        <v>202</v>
      </c>
      <c r="G16" s="113" t="s">
        <v>132</v>
      </c>
    </row>
    <row r="17" spans="1:7" s="1" customFormat="1" ht="21" x14ac:dyDescent="0.45">
      <c r="A17" s="110">
        <v>8</v>
      </c>
      <c r="B17" s="111" t="s">
        <v>86</v>
      </c>
      <c r="C17" s="112" t="s">
        <v>206</v>
      </c>
      <c r="D17" s="112" t="s">
        <v>213</v>
      </c>
      <c r="E17" s="112" t="s">
        <v>137</v>
      </c>
      <c r="F17" s="112" t="s">
        <v>207</v>
      </c>
      <c r="G17" s="113" t="s">
        <v>138</v>
      </c>
    </row>
    <row r="18" spans="1:7" s="1" customFormat="1" ht="21" x14ac:dyDescent="0.45">
      <c r="A18" s="110"/>
      <c r="B18" s="111"/>
      <c r="C18" s="112"/>
      <c r="D18" s="112"/>
      <c r="E18" s="112"/>
      <c r="F18" s="112"/>
      <c r="G18" s="113"/>
    </row>
    <row r="19" spans="1:7" s="1" customFormat="1" ht="21" x14ac:dyDescent="0.45">
      <c r="A19" s="110"/>
      <c r="B19" s="111"/>
      <c r="C19" s="112"/>
      <c r="D19" s="112"/>
      <c r="E19" s="112"/>
      <c r="F19" s="112"/>
      <c r="G19" s="113"/>
    </row>
    <row r="20" spans="1:7" s="1" customFormat="1" ht="21" x14ac:dyDescent="0.45">
      <c r="A20" s="110"/>
      <c r="B20" s="111"/>
      <c r="C20" s="112"/>
      <c r="D20" s="112"/>
      <c r="E20" s="112"/>
      <c r="F20" s="112"/>
      <c r="G20" s="113"/>
    </row>
    <row r="21" spans="1:7" s="1" customFormat="1" ht="21" x14ac:dyDescent="0.45">
      <c r="A21" s="110"/>
      <c r="B21" s="111"/>
      <c r="C21" s="112"/>
      <c r="D21" s="112"/>
      <c r="E21" s="112"/>
      <c r="F21" s="112"/>
      <c r="G21" s="113"/>
    </row>
    <row r="22" spans="1:7" s="1" customFormat="1" ht="21" x14ac:dyDescent="0.45">
      <c r="A22" s="110"/>
      <c r="B22" s="111"/>
      <c r="C22" s="112"/>
      <c r="D22" s="112"/>
      <c r="E22" s="112"/>
      <c r="F22" s="112"/>
      <c r="G22" s="113"/>
    </row>
    <row r="23" spans="1:7" s="1" customFormat="1" ht="21" x14ac:dyDescent="0.45">
      <c r="A23" s="110"/>
      <c r="B23" s="111"/>
      <c r="C23" s="112"/>
      <c r="D23" s="112"/>
      <c r="E23" s="112"/>
      <c r="F23" s="112"/>
      <c r="G23" s="113"/>
    </row>
    <row r="24" spans="1:7" s="1" customFormat="1" ht="21" x14ac:dyDescent="0.45">
      <c r="A24" s="110"/>
      <c r="B24" s="111"/>
      <c r="C24" s="112"/>
      <c r="D24" s="112"/>
      <c r="E24" s="112"/>
      <c r="F24" s="112"/>
      <c r="G24" s="113"/>
    </row>
    <row r="25" spans="1:7" s="1" customFormat="1" ht="21.75" thickBot="1" x14ac:dyDescent="0.5">
      <c r="A25" s="120"/>
      <c r="B25" s="109"/>
      <c r="C25" s="107"/>
      <c r="D25" s="107"/>
      <c r="E25" s="107"/>
      <c r="F25" s="107"/>
      <c r="G25" s="108"/>
    </row>
    <row r="26" spans="1:7" s="1" customFormat="1" ht="21" x14ac:dyDescent="0.45">
      <c r="A26" s="292" t="s">
        <v>16</v>
      </c>
      <c r="B26" s="114" t="str">
        <f>IF(analyst1="","",analyst1)</f>
        <v>นางสาว นิตยา ชีแพง</v>
      </c>
      <c r="C26" s="307"/>
      <c r="D26" s="308"/>
      <c r="E26" s="96"/>
      <c r="F26" s="290" t="s">
        <v>17</v>
      </c>
      <c r="G26" s="303" t="s">
        <v>18</v>
      </c>
    </row>
    <row r="27" spans="1:7" s="1" customFormat="1" ht="21" x14ac:dyDescent="0.45">
      <c r="A27" s="293"/>
      <c r="B27" s="114" t="str">
        <f>IF(analyst2="","",analyst2)</f>
        <v>นายสันทัย หวังกำกลาง</v>
      </c>
      <c r="C27" s="305"/>
      <c r="D27" s="306"/>
      <c r="E27" s="53"/>
      <c r="F27" s="291"/>
      <c r="G27" s="304"/>
    </row>
    <row r="28" spans="1:7" s="1" customFormat="1" ht="21" x14ac:dyDescent="0.45">
      <c r="A28" s="293"/>
      <c r="B28" s="114" t="str">
        <f>IF(analyst3="","",analyst3)</f>
        <v>นายวุฒิพงศ์ อินทะนาม</v>
      </c>
      <c r="C28" s="305"/>
      <c r="D28" s="306"/>
      <c r="E28" s="53"/>
      <c r="F28" s="297" t="str">
        <f>IF(review="","",review)</f>
        <v/>
      </c>
      <c r="G28" s="299" t="str">
        <f>IF(approvers="","",approvers)</f>
        <v/>
      </c>
    </row>
    <row r="29" spans="1:7" s="1" customFormat="1" ht="21.75" thickBot="1" x14ac:dyDescent="0.5">
      <c r="A29" s="294"/>
      <c r="B29" s="115" t="str">
        <f>IF(analyst4="","",analyst4)</f>
        <v>นายวิทยา นิพลกรัง</v>
      </c>
      <c r="C29" s="301"/>
      <c r="D29" s="302"/>
      <c r="E29" s="56"/>
      <c r="F29" s="298"/>
      <c r="G29" s="300"/>
    </row>
    <row r="30" spans="1:7" s="1" customFormat="1" ht="18" customHeight="1" x14ac:dyDescent="0.45"/>
    <row r="31" spans="1:7" s="1" customFormat="1" ht="18" customHeight="1" x14ac:dyDescent="0.45"/>
    <row r="32" spans="1:7" s="1" customFormat="1" ht="17.100000000000001" customHeight="1" x14ac:dyDescent="0.45"/>
    <row r="33" s="1" customFormat="1" ht="17.100000000000001" customHeight="1" x14ac:dyDescent="0.45"/>
    <row r="34" s="1" customFormat="1" ht="21" x14ac:dyDescent="0.45"/>
    <row r="35" s="1" customFormat="1" ht="21" x14ac:dyDescent="0.45"/>
    <row r="36" s="1" customFormat="1" ht="21" x14ac:dyDescent="0.45"/>
    <row r="37" s="1" customFormat="1" ht="21" x14ac:dyDescent="0.45"/>
    <row r="38" s="1" customFormat="1" ht="21" x14ac:dyDescent="0.45"/>
    <row r="39" s="1" customFormat="1" ht="21" x14ac:dyDescent="0.45"/>
    <row r="40" s="1" customFormat="1" ht="21" x14ac:dyDescent="0.45"/>
    <row r="41" s="1" customFormat="1" ht="21" x14ac:dyDescent="0.45"/>
    <row r="42" s="1" customFormat="1" ht="21" x14ac:dyDescent="0.45"/>
    <row r="43" s="1" customFormat="1" ht="21" x14ac:dyDescent="0.45"/>
    <row r="44" s="1" customFormat="1" ht="21" x14ac:dyDescent="0.45"/>
    <row r="45" s="1" customFormat="1" ht="21" x14ac:dyDescent="0.45"/>
    <row r="46" s="1" customFormat="1" ht="21" x14ac:dyDescent="0.45"/>
    <row r="47" s="1" customFormat="1" ht="21" x14ac:dyDescent="0.45"/>
    <row r="48" s="1" customFormat="1" ht="21" x14ac:dyDescent="0.45"/>
    <row r="49" spans="1:7" s="1" customFormat="1" ht="21" x14ac:dyDescent="0.45"/>
    <row r="50" spans="1:7" s="1" customFormat="1" ht="21" x14ac:dyDescent="0.45"/>
    <row r="51" spans="1:7" s="1" customFormat="1" ht="21" x14ac:dyDescent="0.45"/>
    <row r="52" spans="1:7" s="1" customFormat="1" ht="21" x14ac:dyDescent="0.45"/>
    <row r="53" spans="1:7" s="1" customFormat="1" ht="21" x14ac:dyDescent="0.45"/>
    <row r="54" spans="1:7" s="1" customFormat="1" ht="21" x14ac:dyDescent="0.45"/>
    <row r="55" spans="1:7" s="1" customFormat="1" ht="21" x14ac:dyDescent="0.45"/>
    <row r="56" spans="1:7" s="1" customFormat="1" ht="21" x14ac:dyDescent="0.45"/>
    <row r="57" spans="1:7" s="1" customFormat="1" ht="21" x14ac:dyDescent="0.45"/>
    <row r="58" spans="1:7" s="1" customFormat="1" ht="21" x14ac:dyDescent="0.45"/>
    <row r="59" spans="1:7" s="1" customFormat="1" ht="21" x14ac:dyDescent="0.45"/>
    <row r="60" spans="1:7" s="1" customFormat="1" ht="21" x14ac:dyDescent="0.45"/>
    <row r="61" spans="1:7" s="1" customFormat="1" ht="21" x14ac:dyDescent="0.45">
      <c r="A61" s="57"/>
      <c r="B61" s="57"/>
      <c r="C61" s="57"/>
      <c r="D61" s="57"/>
      <c r="E61" s="57"/>
      <c r="F61" s="57"/>
      <c r="G61" s="57"/>
    </row>
    <row r="62" spans="1:7" s="1" customFormat="1" ht="21" x14ac:dyDescent="0.45">
      <c r="A62" s="57"/>
      <c r="B62" s="57"/>
      <c r="C62" s="57"/>
      <c r="D62" s="57"/>
      <c r="E62" s="57"/>
      <c r="F62" s="57"/>
      <c r="G62" s="57"/>
    </row>
  </sheetData>
  <mergeCells count="20">
    <mergeCell ref="A1:G1"/>
    <mergeCell ref="A3:B3"/>
    <mergeCell ref="C3:D3"/>
    <mergeCell ref="F3:G3"/>
    <mergeCell ref="A4:B4"/>
    <mergeCell ref="C4:D4"/>
    <mergeCell ref="F4:G4"/>
    <mergeCell ref="A8:A9"/>
    <mergeCell ref="B8:B9"/>
    <mergeCell ref="A26:A29"/>
    <mergeCell ref="C26:D26"/>
    <mergeCell ref="F26:F27"/>
    <mergeCell ref="C27:D27"/>
    <mergeCell ref="C28:D28"/>
    <mergeCell ref="F28:F29"/>
    <mergeCell ref="G28:G29"/>
    <mergeCell ref="C29:D29"/>
    <mergeCell ref="B6:D6"/>
    <mergeCell ref="E6:G6"/>
    <mergeCell ref="G26:G27"/>
  </mergeCells>
  <printOptions horizontalCentered="1"/>
  <pageMargins left="0.19685039370078741" right="0.17" top="0.56999999999999995" bottom="0.19685039370078741" header="0.59055118110236227" footer="0.26"/>
  <pageSetup paperSize="9" scale="94" fitToHeight="0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53"/>
  <sheetViews>
    <sheetView view="pageLayout" topLeftCell="A8" zoomScaleNormal="100" workbookViewId="0">
      <selection activeCell="B13" sqref="B13"/>
    </sheetView>
  </sheetViews>
  <sheetFormatPr defaultColWidth="9" defaultRowHeight="12.75" x14ac:dyDescent="0.2"/>
  <cols>
    <col min="1" max="1" width="3.375" style="57" customWidth="1"/>
    <col min="2" max="2" width="32.625" style="57" customWidth="1"/>
    <col min="3" max="3" width="19.875" style="57" customWidth="1"/>
    <col min="4" max="4" width="27.75" style="57" customWidth="1"/>
    <col min="5" max="5" width="21.625" style="57" customWidth="1"/>
    <col min="6" max="6" width="23.125" style="57" customWidth="1"/>
    <col min="7" max="7" width="19" style="57" customWidth="1"/>
    <col min="8" max="16384" width="9" style="57"/>
  </cols>
  <sheetData>
    <row r="1" spans="1:10" s="1" customFormat="1" ht="27.75" customHeight="1" x14ac:dyDescent="0.6">
      <c r="A1" s="322" t="s">
        <v>0</v>
      </c>
      <c r="B1" s="323"/>
      <c r="C1" s="323"/>
      <c r="D1" s="323"/>
      <c r="E1" s="323"/>
      <c r="F1" s="323"/>
      <c r="G1" s="324"/>
    </row>
    <row r="2" spans="1:10" s="1" customFormat="1" ht="3.75" customHeight="1" x14ac:dyDescent="0.55000000000000004">
      <c r="A2" s="105"/>
      <c r="B2" s="3"/>
      <c r="C2" s="3"/>
      <c r="D2" s="3"/>
      <c r="E2" s="3"/>
      <c r="F2" s="3"/>
      <c r="G2" s="4"/>
    </row>
    <row r="3" spans="1:10" s="1" customFormat="1" ht="21" customHeight="1" x14ac:dyDescent="0.55000000000000004">
      <c r="A3" s="325" t="s">
        <v>1</v>
      </c>
      <c r="B3" s="326"/>
      <c r="C3" s="334" t="s">
        <v>219</v>
      </c>
      <c r="D3" s="335"/>
      <c r="E3" s="5" t="s">
        <v>2</v>
      </c>
      <c r="F3" s="329" t="str">
        <f>department</f>
        <v>แผนกประกอบ(Housing sash fabrication)</v>
      </c>
      <c r="G3" s="330"/>
      <c r="H3" s="6"/>
      <c r="I3" s="6"/>
      <c r="J3" s="6"/>
    </row>
    <row r="4" spans="1:10" s="1" customFormat="1" ht="22.5" customHeight="1" x14ac:dyDescent="0.55000000000000004">
      <c r="A4" s="325" t="s">
        <v>3</v>
      </c>
      <c r="B4" s="326"/>
      <c r="C4" s="334" t="str">
        <f>position</f>
        <v>พนักงานตัด Ba Zai</v>
      </c>
      <c r="D4" s="335"/>
      <c r="E4" s="7" t="s">
        <v>4</v>
      </c>
      <c r="F4" s="295">
        <f>date_analy</f>
        <v>42149</v>
      </c>
      <c r="G4" s="296"/>
      <c r="H4" s="8"/>
      <c r="I4" s="8"/>
      <c r="J4" s="8"/>
    </row>
    <row r="5" spans="1:10" s="1" customFormat="1" ht="3" customHeight="1" x14ac:dyDescent="0.55000000000000004">
      <c r="A5" s="105"/>
      <c r="B5" s="9"/>
      <c r="C5" s="10"/>
      <c r="D5" s="10"/>
      <c r="E5" s="10"/>
      <c r="F5" s="11"/>
      <c r="G5" s="12"/>
      <c r="H5" s="13"/>
      <c r="I5" s="13"/>
      <c r="J5" s="13"/>
    </row>
    <row r="6" spans="1:10" s="1" customFormat="1" ht="22.5" customHeight="1" x14ac:dyDescent="0.55000000000000004">
      <c r="A6" s="106"/>
      <c r="B6" s="313" t="str">
        <f>duty_B</f>
        <v>ตรวจสอบอุปกรณ์ตาม Chcek Sheet</v>
      </c>
      <c r="C6" s="314"/>
      <c r="D6" s="315"/>
      <c r="E6" s="331" t="str">
        <f>taskB1</f>
        <v>ตรวจสอบความพร้อมเครื่องตัด</v>
      </c>
      <c r="F6" s="332"/>
      <c r="G6" s="333"/>
      <c r="H6" s="15"/>
      <c r="I6" s="15"/>
      <c r="J6" s="15"/>
    </row>
    <row r="7" spans="1:10" s="19" customFormat="1" ht="6" customHeight="1" x14ac:dyDescent="0.5">
      <c r="A7" s="16"/>
      <c r="B7" s="17"/>
      <c r="C7" s="17"/>
      <c r="D7" s="17"/>
      <c r="E7" s="17"/>
      <c r="F7" s="17"/>
      <c r="G7" s="18"/>
    </row>
    <row r="8" spans="1:10" s="24" customFormat="1" ht="21" x14ac:dyDescent="0.45">
      <c r="A8" s="309" t="s">
        <v>5</v>
      </c>
      <c r="B8" s="311" t="s">
        <v>6</v>
      </c>
      <c r="C8" s="21" t="s">
        <v>7</v>
      </c>
      <c r="D8" s="92" t="s">
        <v>8</v>
      </c>
      <c r="E8" s="21" t="s">
        <v>9</v>
      </c>
      <c r="F8" s="92" t="s">
        <v>10</v>
      </c>
      <c r="G8" s="23" t="s">
        <v>11</v>
      </c>
    </row>
    <row r="9" spans="1:10" s="24" customFormat="1" ht="18.75" customHeight="1" x14ac:dyDescent="0.45">
      <c r="A9" s="310"/>
      <c r="B9" s="312"/>
      <c r="C9" s="93" t="s">
        <v>12</v>
      </c>
      <c r="D9" s="94" t="s">
        <v>13</v>
      </c>
      <c r="E9" s="93" t="s">
        <v>14</v>
      </c>
      <c r="F9" s="94" t="s">
        <v>13</v>
      </c>
      <c r="G9" s="95" t="s">
        <v>15</v>
      </c>
    </row>
    <row r="10" spans="1:10" s="1" customFormat="1" ht="42" x14ac:dyDescent="0.45">
      <c r="A10" s="110">
        <v>1</v>
      </c>
      <c r="B10" s="111" t="s">
        <v>93</v>
      </c>
      <c r="C10" s="112" t="s">
        <v>123</v>
      </c>
      <c r="D10" s="112" t="s">
        <v>139</v>
      </c>
      <c r="E10" s="112" t="s">
        <v>136</v>
      </c>
      <c r="F10" s="112" t="s">
        <v>217</v>
      </c>
      <c r="G10" s="113" t="s">
        <v>140</v>
      </c>
    </row>
    <row r="11" spans="1:10" s="1" customFormat="1" ht="63" x14ac:dyDescent="0.45">
      <c r="A11" s="110">
        <v>2</v>
      </c>
      <c r="B11" s="111" t="s">
        <v>215</v>
      </c>
      <c r="C11" s="112" t="s">
        <v>141</v>
      </c>
      <c r="D11" s="112" t="s">
        <v>256</v>
      </c>
      <c r="E11" s="112" t="s">
        <v>136</v>
      </c>
      <c r="F11" s="112" t="s">
        <v>218</v>
      </c>
      <c r="G11" s="113" t="s">
        <v>142</v>
      </c>
    </row>
    <row r="12" spans="1:10" s="1" customFormat="1" ht="63" x14ac:dyDescent="0.45">
      <c r="A12" s="110">
        <v>3</v>
      </c>
      <c r="B12" s="111" t="s">
        <v>87</v>
      </c>
      <c r="C12" s="112" t="s">
        <v>141</v>
      </c>
      <c r="D12" s="112" t="s">
        <v>257</v>
      </c>
      <c r="E12" s="112" t="s">
        <v>136</v>
      </c>
      <c r="F12" s="112" t="s">
        <v>220</v>
      </c>
      <c r="G12" s="113" t="s">
        <v>142</v>
      </c>
    </row>
    <row r="13" spans="1:10" s="1" customFormat="1" ht="63" x14ac:dyDescent="0.45">
      <c r="A13" s="110">
        <v>4</v>
      </c>
      <c r="B13" s="111" t="s">
        <v>216</v>
      </c>
      <c r="C13" s="112" t="s">
        <v>141</v>
      </c>
      <c r="D13" s="112" t="s">
        <v>258</v>
      </c>
      <c r="E13" s="112" t="s">
        <v>136</v>
      </c>
      <c r="F13" s="112" t="s">
        <v>221</v>
      </c>
      <c r="G13" s="113" t="s">
        <v>142</v>
      </c>
    </row>
    <row r="14" spans="1:10" s="1" customFormat="1" ht="21" x14ac:dyDescent="0.45">
      <c r="A14" s="110"/>
      <c r="B14" s="111"/>
      <c r="C14" s="112"/>
      <c r="D14" s="112"/>
      <c r="E14" s="112"/>
      <c r="F14" s="112"/>
      <c r="G14" s="113"/>
    </row>
    <row r="15" spans="1:10" s="1" customFormat="1" ht="21" x14ac:dyDescent="0.45">
      <c r="A15" s="110"/>
      <c r="B15" s="111"/>
      <c r="C15" s="112"/>
      <c r="D15" s="112"/>
      <c r="E15" s="112"/>
      <c r="F15" s="112"/>
      <c r="G15" s="113"/>
    </row>
    <row r="16" spans="1:10" s="1" customFormat="1" ht="21.75" thickBot="1" x14ac:dyDescent="0.5">
      <c r="A16" s="120"/>
      <c r="B16" s="109"/>
      <c r="C16" s="107"/>
      <c r="D16" s="107"/>
      <c r="E16" s="107"/>
      <c r="F16" s="107"/>
      <c r="G16" s="108"/>
    </row>
    <row r="17" spans="1:7" s="1" customFormat="1" ht="21" x14ac:dyDescent="0.45">
      <c r="A17" s="292" t="s">
        <v>16</v>
      </c>
      <c r="B17" s="114" t="str">
        <f>IF(analyst1="","",analyst1)</f>
        <v>นางสาว นิตยา ชีแพง</v>
      </c>
      <c r="C17" s="307"/>
      <c r="D17" s="308"/>
      <c r="E17" s="96"/>
      <c r="F17" s="290" t="s">
        <v>17</v>
      </c>
      <c r="G17" s="303" t="s">
        <v>18</v>
      </c>
    </row>
    <row r="18" spans="1:7" s="1" customFormat="1" ht="21" x14ac:dyDescent="0.45">
      <c r="A18" s="293"/>
      <c r="B18" s="114" t="str">
        <f>IF(analyst2="","",analyst2)</f>
        <v>นายสันทัย หวังกำกลาง</v>
      </c>
      <c r="C18" s="305"/>
      <c r="D18" s="306"/>
      <c r="E18" s="53"/>
      <c r="F18" s="291"/>
      <c r="G18" s="304"/>
    </row>
    <row r="19" spans="1:7" s="1" customFormat="1" ht="21" x14ac:dyDescent="0.45">
      <c r="A19" s="293"/>
      <c r="B19" s="114" t="str">
        <f>IF(analyst3="","",analyst3)</f>
        <v>นายวุฒิพงศ์ อินทะนาม</v>
      </c>
      <c r="C19" s="305"/>
      <c r="D19" s="306"/>
      <c r="E19" s="53"/>
      <c r="F19" s="297" t="str">
        <f>IF(review="","",review)</f>
        <v/>
      </c>
      <c r="G19" s="299" t="str">
        <f>IF(approvers="","",approvers)</f>
        <v/>
      </c>
    </row>
    <row r="20" spans="1:7" s="1" customFormat="1" ht="21.75" thickBot="1" x14ac:dyDescent="0.5">
      <c r="A20" s="294"/>
      <c r="B20" s="115" t="str">
        <f>IF(analyst4="","",analyst4)</f>
        <v>นายวิทยา นิพลกรัง</v>
      </c>
      <c r="C20" s="301"/>
      <c r="D20" s="302"/>
      <c r="E20" s="56"/>
      <c r="F20" s="298"/>
      <c r="G20" s="300"/>
    </row>
    <row r="21" spans="1:7" s="1" customFormat="1" ht="18" customHeight="1" x14ac:dyDescent="0.45"/>
    <row r="22" spans="1:7" s="1" customFormat="1" ht="18" customHeight="1" x14ac:dyDescent="0.45"/>
    <row r="23" spans="1:7" s="1" customFormat="1" ht="17.100000000000001" customHeight="1" x14ac:dyDescent="0.45"/>
    <row r="24" spans="1:7" s="1" customFormat="1" ht="17.100000000000001" customHeight="1" x14ac:dyDescent="0.45"/>
    <row r="25" spans="1:7" s="1" customFormat="1" ht="21" x14ac:dyDescent="0.45"/>
    <row r="26" spans="1:7" s="1" customFormat="1" ht="21" x14ac:dyDescent="0.45"/>
    <row r="27" spans="1:7" s="1" customFormat="1" ht="21" x14ac:dyDescent="0.45"/>
    <row r="28" spans="1:7" s="1" customFormat="1" ht="21" x14ac:dyDescent="0.45"/>
    <row r="29" spans="1:7" s="1" customFormat="1" ht="21" x14ac:dyDescent="0.45"/>
    <row r="30" spans="1:7" s="1" customFormat="1" ht="21" x14ac:dyDescent="0.45"/>
    <row r="31" spans="1:7" s="1" customFormat="1" ht="21" x14ac:dyDescent="0.45"/>
    <row r="32" spans="1:7" s="1" customFormat="1" ht="21" x14ac:dyDescent="0.45"/>
    <row r="33" s="1" customFormat="1" ht="21" x14ac:dyDescent="0.45"/>
    <row r="34" s="1" customFormat="1" ht="21" x14ac:dyDescent="0.45"/>
    <row r="35" s="1" customFormat="1" ht="21" x14ac:dyDescent="0.45"/>
    <row r="36" s="1" customFormat="1" ht="21" x14ac:dyDescent="0.45"/>
    <row r="37" s="1" customFormat="1" ht="21" x14ac:dyDescent="0.45"/>
    <row r="38" s="1" customFormat="1" ht="21" x14ac:dyDescent="0.45"/>
    <row r="39" s="1" customFormat="1" ht="21" x14ac:dyDescent="0.45"/>
    <row r="40" s="1" customFormat="1" ht="21" x14ac:dyDescent="0.45"/>
    <row r="41" s="1" customFormat="1" ht="21" x14ac:dyDescent="0.45"/>
    <row r="42" s="1" customFormat="1" ht="21" x14ac:dyDescent="0.45"/>
    <row r="43" s="1" customFormat="1" ht="21" x14ac:dyDescent="0.45"/>
    <row r="44" s="1" customFormat="1" ht="21" x14ac:dyDescent="0.45"/>
    <row r="45" s="1" customFormat="1" ht="21" x14ac:dyDescent="0.45"/>
    <row r="46" s="1" customFormat="1" ht="21" x14ac:dyDescent="0.45"/>
    <row r="47" s="1" customFormat="1" ht="21" x14ac:dyDescent="0.45"/>
    <row r="48" s="1" customFormat="1" ht="21" x14ac:dyDescent="0.45"/>
    <row r="49" spans="1:7" s="1" customFormat="1" ht="21" x14ac:dyDescent="0.45"/>
    <row r="50" spans="1:7" s="1" customFormat="1" ht="21" x14ac:dyDescent="0.45"/>
    <row r="51" spans="1:7" s="1" customFormat="1" ht="21" x14ac:dyDescent="0.45"/>
    <row r="52" spans="1:7" s="1" customFormat="1" ht="21" x14ac:dyDescent="0.45">
      <c r="A52" s="57"/>
      <c r="B52" s="57"/>
      <c r="C52" s="57"/>
      <c r="D52" s="57"/>
      <c r="E52" s="57"/>
      <c r="F52" s="57"/>
      <c r="G52" s="57"/>
    </row>
    <row r="53" spans="1:7" s="1" customFormat="1" ht="21" x14ac:dyDescent="0.45">
      <c r="A53" s="57"/>
      <c r="B53" s="57"/>
      <c r="C53" s="57"/>
      <c r="D53" s="57"/>
      <c r="E53" s="57"/>
      <c r="F53" s="57"/>
      <c r="G53" s="57"/>
    </row>
  </sheetData>
  <mergeCells count="20">
    <mergeCell ref="A1:G1"/>
    <mergeCell ref="A3:B3"/>
    <mergeCell ref="C3:D3"/>
    <mergeCell ref="F3:G3"/>
    <mergeCell ref="A4:B4"/>
    <mergeCell ref="C4:D4"/>
    <mergeCell ref="F4:G4"/>
    <mergeCell ref="A8:A9"/>
    <mergeCell ref="B8:B9"/>
    <mergeCell ref="A17:A20"/>
    <mergeCell ref="C17:D17"/>
    <mergeCell ref="F17:F18"/>
    <mergeCell ref="C18:D18"/>
    <mergeCell ref="C19:D19"/>
    <mergeCell ref="F19:F20"/>
    <mergeCell ref="G19:G20"/>
    <mergeCell ref="C20:D20"/>
    <mergeCell ref="B6:D6"/>
    <mergeCell ref="E6:G6"/>
    <mergeCell ref="G17:G18"/>
  </mergeCells>
  <printOptions horizontalCentered="1"/>
  <pageMargins left="0.19685039370078741" right="0.17" top="0.56999999999999995" bottom="0.19685039370078741" header="0.59055118110236227" footer="0.26"/>
  <pageSetup paperSize="9" scale="90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53"/>
  <sheetViews>
    <sheetView view="pageLayout" topLeftCell="C15" zoomScaleNormal="100" workbookViewId="0">
      <selection activeCell="E6" sqref="E6:G6"/>
    </sheetView>
  </sheetViews>
  <sheetFormatPr defaultColWidth="9" defaultRowHeight="12.75" x14ac:dyDescent="0.2"/>
  <cols>
    <col min="1" max="1" width="3.375" style="57" customWidth="1"/>
    <col min="2" max="2" width="27.625" style="57" customWidth="1"/>
    <col min="3" max="3" width="17" style="57" customWidth="1"/>
    <col min="4" max="4" width="23.625" style="57" customWidth="1"/>
    <col min="5" max="5" width="21.625" style="57" customWidth="1"/>
    <col min="6" max="6" width="23.125" style="57" customWidth="1"/>
    <col min="7" max="7" width="19" style="57" customWidth="1"/>
    <col min="8" max="16384" width="9" style="57"/>
  </cols>
  <sheetData>
    <row r="1" spans="1:10" s="1" customFormat="1" ht="27.75" customHeight="1" x14ac:dyDescent="0.6">
      <c r="A1" s="322" t="s">
        <v>0</v>
      </c>
      <c r="B1" s="323"/>
      <c r="C1" s="323"/>
      <c r="D1" s="323"/>
      <c r="E1" s="323"/>
      <c r="F1" s="323"/>
      <c r="G1" s="324"/>
    </row>
    <row r="2" spans="1:10" s="1" customFormat="1" ht="3.75" customHeight="1" x14ac:dyDescent="0.55000000000000004">
      <c r="A2" s="105"/>
      <c r="B2" s="3"/>
      <c r="C2" s="3"/>
      <c r="D2" s="3"/>
      <c r="E2" s="3"/>
      <c r="F2" s="3"/>
      <c r="G2" s="4"/>
    </row>
    <row r="3" spans="1:10" s="1" customFormat="1" ht="21" customHeight="1" x14ac:dyDescent="0.55000000000000004">
      <c r="A3" s="325" t="s">
        <v>1</v>
      </c>
      <c r="B3" s="326"/>
      <c r="C3" s="334" t="str">
        <f>company_name</f>
        <v>หจก. ทอสเท็มไทย</v>
      </c>
      <c r="D3" s="335"/>
      <c r="E3" s="5" t="s">
        <v>2</v>
      </c>
      <c r="F3" s="329" t="str">
        <f>department</f>
        <v>แผนกประกอบ(Housing sash fabrication)</v>
      </c>
      <c r="G3" s="330"/>
      <c r="H3" s="6"/>
      <c r="I3" s="6"/>
      <c r="J3" s="6"/>
    </row>
    <row r="4" spans="1:10" s="1" customFormat="1" ht="22.5" customHeight="1" x14ac:dyDescent="0.55000000000000004">
      <c r="A4" s="325" t="s">
        <v>3</v>
      </c>
      <c r="B4" s="326"/>
      <c r="C4" s="334" t="str">
        <f>position</f>
        <v>พนักงานตัด Ba Zai</v>
      </c>
      <c r="D4" s="335"/>
      <c r="E4" s="7" t="s">
        <v>4</v>
      </c>
      <c r="F4" s="295">
        <f>date_analy</f>
        <v>42149</v>
      </c>
      <c r="G4" s="296"/>
      <c r="H4" s="8"/>
      <c r="I4" s="8"/>
      <c r="J4" s="8"/>
    </row>
    <row r="5" spans="1:10" s="1" customFormat="1" ht="3" customHeight="1" x14ac:dyDescent="0.55000000000000004">
      <c r="A5" s="105"/>
      <c r="B5" s="9"/>
      <c r="C5" s="10"/>
      <c r="D5" s="10"/>
      <c r="E5" s="10"/>
      <c r="F5" s="11"/>
      <c r="G5" s="12"/>
      <c r="H5" s="13"/>
      <c r="I5" s="13"/>
      <c r="J5" s="13"/>
    </row>
    <row r="6" spans="1:10" s="1" customFormat="1" ht="22.5" customHeight="1" x14ac:dyDescent="0.55000000000000004">
      <c r="A6" s="106"/>
      <c r="B6" s="313" t="str">
        <f>duty_B</f>
        <v>ตรวจสอบอุปกรณ์ตาม Chcek Sheet</v>
      </c>
      <c r="C6" s="314"/>
      <c r="D6" s="315"/>
      <c r="E6" s="331" t="str">
        <f>taskB2</f>
        <v>ตรวจสอบการทำงานของตู้ดัชต์</v>
      </c>
      <c r="F6" s="332"/>
      <c r="G6" s="333"/>
      <c r="H6" s="15"/>
      <c r="I6" s="15"/>
      <c r="J6" s="15"/>
    </row>
    <row r="7" spans="1:10" s="19" customFormat="1" ht="6" customHeight="1" x14ac:dyDescent="0.5">
      <c r="A7" s="16"/>
      <c r="B7" s="17"/>
      <c r="C7" s="17"/>
      <c r="D7" s="17"/>
      <c r="E7" s="17"/>
      <c r="F7" s="17"/>
      <c r="G7" s="18"/>
    </row>
    <row r="8" spans="1:10" s="24" customFormat="1" ht="21" x14ac:dyDescent="0.45">
      <c r="A8" s="309" t="s">
        <v>5</v>
      </c>
      <c r="B8" s="311" t="s">
        <v>6</v>
      </c>
      <c r="C8" s="21" t="s">
        <v>7</v>
      </c>
      <c r="D8" s="92" t="s">
        <v>8</v>
      </c>
      <c r="E8" s="21" t="s">
        <v>9</v>
      </c>
      <c r="F8" s="92" t="s">
        <v>10</v>
      </c>
      <c r="G8" s="23" t="s">
        <v>11</v>
      </c>
    </row>
    <row r="9" spans="1:10" s="24" customFormat="1" ht="18.75" customHeight="1" x14ac:dyDescent="0.45">
      <c r="A9" s="310"/>
      <c r="B9" s="312"/>
      <c r="C9" s="93" t="s">
        <v>12</v>
      </c>
      <c r="D9" s="94" t="s">
        <v>13</v>
      </c>
      <c r="E9" s="93" t="s">
        <v>14</v>
      </c>
      <c r="F9" s="94" t="s">
        <v>13</v>
      </c>
      <c r="G9" s="95" t="s">
        <v>15</v>
      </c>
    </row>
    <row r="10" spans="1:10" s="1" customFormat="1" ht="42" x14ac:dyDescent="0.45">
      <c r="A10" s="110"/>
      <c r="B10" s="111" t="s">
        <v>96</v>
      </c>
      <c r="C10" s="112" t="s">
        <v>143</v>
      </c>
      <c r="D10" s="112" t="s">
        <v>144</v>
      </c>
      <c r="E10" s="112" t="s">
        <v>136</v>
      </c>
      <c r="F10" s="112" t="s">
        <v>222</v>
      </c>
      <c r="G10" s="113" t="s">
        <v>145</v>
      </c>
    </row>
    <row r="11" spans="1:10" s="1" customFormat="1" ht="42" x14ac:dyDescent="0.45">
      <c r="A11" s="110"/>
      <c r="B11" s="111" t="s">
        <v>97</v>
      </c>
      <c r="C11" s="112" t="s">
        <v>143</v>
      </c>
      <c r="D11" s="112" t="s">
        <v>144</v>
      </c>
      <c r="E11" s="112" t="s">
        <v>136</v>
      </c>
      <c r="F11" s="112" t="s">
        <v>223</v>
      </c>
      <c r="G11" s="113" t="s">
        <v>145</v>
      </c>
    </row>
    <row r="12" spans="1:10" s="1" customFormat="1" ht="42" x14ac:dyDescent="0.45">
      <c r="A12" s="110"/>
      <c r="B12" s="111" t="s">
        <v>98</v>
      </c>
      <c r="C12" s="112" t="s">
        <v>143</v>
      </c>
      <c r="D12" s="112" t="s">
        <v>144</v>
      </c>
      <c r="E12" s="112" t="s">
        <v>136</v>
      </c>
      <c r="F12" s="112" t="s">
        <v>224</v>
      </c>
      <c r="G12" s="113" t="s">
        <v>145</v>
      </c>
    </row>
    <row r="13" spans="1:10" s="1" customFormat="1" ht="42" x14ac:dyDescent="0.45">
      <c r="A13" s="110"/>
      <c r="B13" s="111" t="s">
        <v>99</v>
      </c>
      <c r="C13" s="112" t="s">
        <v>143</v>
      </c>
      <c r="D13" s="112" t="s">
        <v>144</v>
      </c>
      <c r="E13" s="112" t="s">
        <v>136</v>
      </c>
      <c r="F13" s="112" t="s">
        <v>225</v>
      </c>
      <c r="G13" s="113" t="s">
        <v>145</v>
      </c>
    </row>
    <row r="14" spans="1:10" s="1" customFormat="1" ht="42" x14ac:dyDescent="0.45">
      <c r="A14" s="110"/>
      <c r="B14" s="111" t="s">
        <v>100</v>
      </c>
      <c r="C14" s="112" t="s">
        <v>143</v>
      </c>
      <c r="D14" s="112" t="s">
        <v>144</v>
      </c>
      <c r="E14" s="112" t="s">
        <v>136</v>
      </c>
      <c r="F14" s="112" t="s">
        <v>226</v>
      </c>
      <c r="G14" s="113" t="s">
        <v>145</v>
      </c>
    </row>
    <row r="15" spans="1:10" s="1" customFormat="1" ht="21" x14ac:dyDescent="0.45">
      <c r="A15" s="110"/>
      <c r="B15" s="111"/>
      <c r="C15" s="112"/>
      <c r="D15" s="112"/>
      <c r="E15" s="112"/>
      <c r="F15" s="112"/>
      <c r="G15" s="113"/>
    </row>
    <row r="16" spans="1:10" s="1" customFormat="1" ht="21.75" thickBot="1" x14ac:dyDescent="0.5">
      <c r="A16" s="120"/>
      <c r="B16" s="109"/>
      <c r="C16" s="107"/>
      <c r="D16" s="107"/>
      <c r="E16" s="107"/>
      <c r="F16" s="107"/>
      <c r="G16" s="108"/>
    </row>
    <row r="17" spans="1:7" s="1" customFormat="1" ht="21" x14ac:dyDescent="0.45">
      <c r="A17" s="292" t="s">
        <v>16</v>
      </c>
      <c r="B17" s="114" t="str">
        <f>IF(analyst1="","",analyst1)</f>
        <v>นางสาว นิตยา ชีแพง</v>
      </c>
      <c r="C17" s="307"/>
      <c r="D17" s="308"/>
      <c r="E17" s="96"/>
      <c r="F17" s="290" t="s">
        <v>17</v>
      </c>
      <c r="G17" s="303" t="s">
        <v>18</v>
      </c>
    </row>
    <row r="18" spans="1:7" s="1" customFormat="1" ht="21" x14ac:dyDescent="0.45">
      <c r="A18" s="293"/>
      <c r="B18" s="114" t="str">
        <f>IF(analyst2="","",analyst2)</f>
        <v>นายสันทัย หวังกำกลาง</v>
      </c>
      <c r="C18" s="305"/>
      <c r="D18" s="306"/>
      <c r="E18" s="53"/>
      <c r="F18" s="291"/>
      <c r="G18" s="304"/>
    </row>
    <row r="19" spans="1:7" s="1" customFormat="1" ht="21" x14ac:dyDescent="0.45">
      <c r="A19" s="293"/>
      <c r="B19" s="114" t="str">
        <f>IF(analyst3="","",analyst3)</f>
        <v>นายวุฒิพงศ์ อินทะนาม</v>
      </c>
      <c r="C19" s="305"/>
      <c r="D19" s="306"/>
      <c r="E19" s="53"/>
      <c r="F19" s="297" t="str">
        <f>IF(review="","",review)</f>
        <v/>
      </c>
      <c r="G19" s="299" t="str">
        <f>IF(approvers="","",approvers)</f>
        <v/>
      </c>
    </row>
    <row r="20" spans="1:7" s="1" customFormat="1" ht="21.75" thickBot="1" x14ac:dyDescent="0.5">
      <c r="A20" s="294"/>
      <c r="B20" s="115" t="str">
        <f>IF(analyst4="","",analyst4)</f>
        <v>นายวิทยา นิพลกรัง</v>
      </c>
      <c r="C20" s="301"/>
      <c r="D20" s="302"/>
      <c r="E20" s="56"/>
      <c r="F20" s="298"/>
      <c r="G20" s="300"/>
    </row>
    <row r="21" spans="1:7" s="1" customFormat="1" ht="18" customHeight="1" x14ac:dyDescent="0.45"/>
    <row r="22" spans="1:7" s="1" customFormat="1" ht="18" customHeight="1" x14ac:dyDescent="0.45"/>
    <row r="23" spans="1:7" s="1" customFormat="1" ht="17.100000000000001" customHeight="1" x14ac:dyDescent="0.45"/>
    <row r="24" spans="1:7" s="1" customFormat="1" ht="17.100000000000001" customHeight="1" x14ac:dyDescent="0.45"/>
    <row r="25" spans="1:7" s="1" customFormat="1" ht="21" x14ac:dyDescent="0.45"/>
    <row r="26" spans="1:7" s="1" customFormat="1" ht="21" x14ac:dyDescent="0.45"/>
    <row r="27" spans="1:7" s="1" customFormat="1" ht="21" x14ac:dyDescent="0.45"/>
    <row r="28" spans="1:7" s="1" customFormat="1" ht="21" x14ac:dyDescent="0.45"/>
    <row r="29" spans="1:7" s="1" customFormat="1" ht="21" x14ac:dyDescent="0.45"/>
    <row r="30" spans="1:7" s="1" customFormat="1" ht="21" x14ac:dyDescent="0.45"/>
    <row r="31" spans="1:7" s="1" customFormat="1" ht="21" x14ac:dyDescent="0.45"/>
    <row r="32" spans="1:7" s="1" customFormat="1" ht="21" x14ac:dyDescent="0.45"/>
    <row r="33" s="1" customFormat="1" ht="21" x14ac:dyDescent="0.45"/>
    <row r="34" s="1" customFormat="1" ht="21" x14ac:dyDescent="0.45"/>
    <row r="35" s="1" customFormat="1" ht="21" x14ac:dyDescent="0.45"/>
    <row r="36" s="1" customFormat="1" ht="21" x14ac:dyDescent="0.45"/>
    <row r="37" s="1" customFormat="1" ht="21" x14ac:dyDescent="0.45"/>
    <row r="38" s="1" customFormat="1" ht="21" x14ac:dyDescent="0.45"/>
    <row r="39" s="1" customFormat="1" ht="21" x14ac:dyDescent="0.45"/>
    <row r="40" s="1" customFormat="1" ht="21" x14ac:dyDescent="0.45"/>
    <row r="41" s="1" customFormat="1" ht="21" x14ac:dyDescent="0.45"/>
    <row r="42" s="1" customFormat="1" ht="21" x14ac:dyDescent="0.45"/>
    <row r="43" s="1" customFormat="1" ht="21" x14ac:dyDescent="0.45"/>
    <row r="44" s="1" customFormat="1" ht="21" x14ac:dyDescent="0.45"/>
    <row r="45" s="1" customFormat="1" ht="21" x14ac:dyDescent="0.45"/>
    <row r="46" s="1" customFormat="1" ht="21" x14ac:dyDescent="0.45"/>
    <row r="47" s="1" customFormat="1" ht="21" x14ac:dyDescent="0.45"/>
    <row r="48" s="1" customFormat="1" ht="21" x14ac:dyDescent="0.45"/>
    <row r="49" spans="1:7" s="1" customFormat="1" ht="21" x14ac:dyDescent="0.45"/>
    <row r="50" spans="1:7" s="1" customFormat="1" ht="21" x14ac:dyDescent="0.45"/>
    <row r="51" spans="1:7" s="1" customFormat="1" ht="21" x14ac:dyDescent="0.45"/>
    <row r="52" spans="1:7" s="1" customFormat="1" ht="21" x14ac:dyDescent="0.45">
      <c r="A52" s="57"/>
      <c r="B52" s="57"/>
      <c r="C52" s="57"/>
      <c r="D52" s="57"/>
      <c r="E52" s="57"/>
      <c r="F52" s="57"/>
      <c r="G52" s="57"/>
    </row>
    <row r="53" spans="1:7" s="1" customFormat="1" ht="21" x14ac:dyDescent="0.45">
      <c r="A53" s="57"/>
      <c r="B53" s="57"/>
      <c r="C53" s="57"/>
      <c r="D53" s="57"/>
      <c r="E53" s="57"/>
      <c r="F53" s="57"/>
      <c r="G53" s="57"/>
    </row>
  </sheetData>
  <mergeCells count="20">
    <mergeCell ref="A1:G1"/>
    <mergeCell ref="A3:B3"/>
    <mergeCell ref="C3:D3"/>
    <mergeCell ref="F3:G3"/>
    <mergeCell ref="A4:B4"/>
    <mergeCell ref="C4:D4"/>
    <mergeCell ref="F4:G4"/>
    <mergeCell ref="A8:A9"/>
    <mergeCell ref="B8:B9"/>
    <mergeCell ref="A17:A20"/>
    <mergeCell ref="C17:D17"/>
    <mergeCell ref="F17:F18"/>
    <mergeCell ref="C18:D18"/>
    <mergeCell ref="C19:D19"/>
    <mergeCell ref="F19:F20"/>
    <mergeCell ref="G19:G20"/>
    <mergeCell ref="C20:D20"/>
    <mergeCell ref="B6:D6"/>
    <mergeCell ref="E6:G6"/>
    <mergeCell ref="G17:G18"/>
  </mergeCells>
  <printOptions horizontalCentered="1"/>
  <pageMargins left="0.19685039370078741" right="0.17" top="0.56999999999999995" bottom="0.19685039370078741" header="0.59055118110236227" footer="0.26"/>
  <pageSetup paperSize="9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53"/>
  <sheetViews>
    <sheetView view="pageLayout" topLeftCell="A7" zoomScaleNormal="100" workbookViewId="0">
      <selection activeCell="E6" sqref="E6:G6"/>
    </sheetView>
  </sheetViews>
  <sheetFormatPr defaultColWidth="9" defaultRowHeight="12.75" x14ac:dyDescent="0.2"/>
  <cols>
    <col min="1" max="1" width="3.375" style="57" customWidth="1"/>
    <col min="2" max="2" width="23.75" style="57" customWidth="1"/>
    <col min="3" max="3" width="19.875" style="57" customWidth="1"/>
    <col min="4" max="4" width="26.125" style="57" customWidth="1"/>
    <col min="5" max="5" width="20.625" style="57" customWidth="1"/>
    <col min="6" max="6" width="21" style="57" customWidth="1"/>
    <col min="7" max="7" width="20.25" style="57" customWidth="1"/>
    <col min="8" max="16384" width="9" style="57"/>
  </cols>
  <sheetData>
    <row r="1" spans="1:10" s="1" customFormat="1" ht="27.75" customHeight="1" x14ac:dyDescent="0.6">
      <c r="A1" s="322" t="s">
        <v>0</v>
      </c>
      <c r="B1" s="323"/>
      <c r="C1" s="323"/>
      <c r="D1" s="323"/>
      <c r="E1" s="323"/>
      <c r="F1" s="323"/>
      <c r="G1" s="324"/>
    </row>
    <row r="2" spans="1:10" s="1" customFormat="1" ht="3.75" customHeight="1" x14ac:dyDescent="0.55000000000000004">
      <c r="A2" s="105"/>
      <c r="B2" s="3"/>
      <c r="C2" s="3"/>
      <c r="D2" s="3"/>
      <c r="E2" s="3"/>
      <c r="F2" s="3"/>
      <c r="G2" s="4"/>
    </row>
    <row r="3" spans="1:10" s="1" customFormat="1" ht="21" customHeight="1" x14ac:dyDescent="0.55000000000000004">
      <c r="A3" s="325" t="s">
        <v>1</v>
      </c>
      <c r="B3" s="326"/>
      <c r="C3" s="334" t="str">
        <f>company_name</f>
        <v>หจก. ทอสเท็มไทย</v>
      </c>
      <c r="D3" s="335"/>
      <c r="E3" s="5" t="s">
        <v>2</v>
      </c>
      <c r="F3" s="329" t="str">
        <f>department</f>
        <v>แผนกประกอบ(Housing sash fabrication)</v>
      </c>
      <c r="G3" s="330"/>
      <c r="H3" s="6"/>
      <c r="I3" s="6"/>
      <c r="J3" s="6"/>
    </row>
    <row r="4" spans="1:10" s="1" customFormat="1" ht="22.5" customHeight="1" x14ac:dyDescent="0.55000000000000004">
      <c r="A4" s="325" t="s">
        <v>3</v>
      </c>
      <c r="B4" s="326"/>
      <c r="C4" s="334" t="str">
        <f>position</f>
        <v>พนักงานตัด Ba Zai</v>
      </c>
      <c r="D4" s="335"/>
      <c r="E4" s="7" t="s">
        <v>4</v>
      </c>
      <c r="F4" s="295">
        <f>date_analy</f>
        <v>42149</v>
      </c>
      <c r="G4" s="296"/>
      <c r="H4" s="8"/>
      <c r="I4" s="8"/>
      <c r="J4" s="8"/>
    </row>
    <row r="5" spans="1:10" s="1" customFormat="1" ht="3" customHeight="1" x14ac:dyDescent="0.55000000000000004">
      <c r="A5" s="105"/>
      <c r="B5" s="9"/>
      <c r="C5" s="10"/>
      <c r="D5" s="10"/>
      <c r="E5" s="10"/>
      <c r="F5" s="11"/>
      <c r="G5" s="12"/>
      <c r="H5" s="13"/>
      <c r="I5" s="13"/>
      <c r="J5" s="13"/>
    </row>
    <row r="6" spans="1:10" s="1" customFormat="1" ht="22.5" customHeight="1" x14ac:dyDescent="0.55000000000000004">
      <c r="A6" s="106"/>
      <c r="B6" s="313" t="str">
        <f>duty_B</f>
        <v>ตรวจสอบอุปกรณ์ตาม Chcek Sheet</v>
      </c>
      <c r="C6" s="314"/>
      <c r="D6" s="315"/>
      <c r="E6" s="331" t="s">
        <v>95</v>
      </c>
      <c r="F6" s="332"/>
      <c r="G6" s="333"/>
      <c r="H6" s="15"/>
      <c r="I6" s="15"/>
      <c r="J6" s="15"/>
    </row>
    <row r="7" spans="1:10" s="19" customFormat="1" ht="6" customHeight="1" x14ac:dyDescent="0.5">
      <c r="A7" s="16"/>
      <c r="B7" s="17"/>
      <c r="C7" s="17"/>
      <c r="D7" s="17"/>
      <c r="E7" s="17"/>
      <c r="F7" s="17"/>
      <c r="G7" s="18"/>
    </row>
    <row r="8" spans="1:10" s="24" customFormat="1" ht="21" x14ac:dyDescent="0.45">
      <c r="A8" s="309" t="s">
        <v>5</v>
      </c>
      <c r="B8" s="311" t="s">
        <v>6</v>
      </c>
      <c r="C8" s="21" t="s">
        <v>7</v>
      </c>
      <c r="D8" s="154" t="s">
        <v>8</v>
      </c>
      <c r="E8" s="21" t="s">
        <v>9</v>
      </c>
      <c r="F8" s="154" t="s">
        <v>10</v>
      </c>
      <c r="G8" s="23" t="s">
        <v>11</v>
      </c>
    </row>
    <row r="9" spans="1:10" s="24" customFormat="1" ht="18.75" customHeight="1" x14ac:dyDescent="0.45">
      <c r="A9" s="310"/>
      <c r="B9" s="312"/>
      <c r="C9" s="93" t="s">
        <v>12</v>
      </c>
      <c r="D9" s="155" t="s">
        <v>13</v>
      </c>
      <c r="E9" s="93" t="s">
        <v>14</v>
      </c>
      <c r="F9" s="155" t="s">
        <v>13</v>
      </c>
      <c r="G9" s="95" t="s">
        <v>15</v>
      </c>
    </row>
    <row r="10" spans="1:10" s="1" customFormat="1" ht="21" x14ac:dyDescent="0.45">
      <c r="A10" s="110">
        <v>1</v>
      </c>
      <c r="B10" s="111" t="s">
        <v>103</v>
      </c>
      <c r="C10" s="112" t="s">
        <v>127</v>
      </c>
      <c r="D10" s="112" t="s">
        <v>146</v>
      </c>
      <c r="E10" s="112" t="s">
        <v>148</v>
      </c>
      <c r="F10" s="112" t="s">
        <v>228</v>
      </c>
      <c r="G10" s="113" t="s">
        <v>227</v>
      </c>
    </row>
    <row r="11" spans="1:10" s="1" customFormat="1" ht="42" x14ac:dyDescent="0.45">
      <c r="A11" s="110">
        <v>2</v>
      </c>
      <c r="B11" s="111" t="s">
        <v>105</v>
      </c>
      <c r="C11" s="112" t="s">
        <v>127</v>
      </c>
      <c r="D11" s="112" t="s">
        <v>146</v>
      </c>
      <c r="E11" s="112" t="s">
        <v>148</v>
      </c>
      <c r="F11" s="112" t="s">
        <v>229</v>
      </c>
      <c r="G11" s="113" t="s">
        <v>149</v>
      </c>
    </row>
    <row r="12" spans="1:10" s="1" customFormat="1" ht="42" x14ac:dyDescent="0.45">
      <c r="A12" s="110">
        <v>3</v>
      </c>
      <c r="B12" s="111" t="s">
        <v>104</v>
      </c>
      <c r="C12" s="112" t="s">
        <v>127</v>
      </c>
      <c r="D12" s="112" t="s">
        <v>146</v>
      </c>
      <c r="E12" s="112" t="s">
        <v>148</v>
      </c>
      <c r="F12" s="112" t="s">
        <v>230</v>
      </c>
      <c r="G12" s="113" t="s">
        <v>149</v>
      </c>
    </row>
    <row r="13" spans="1:10" s="1" customFormat="1" ht="42" x14ac:dyDescent="0.45">
      <c r="A13" s="110">
        <v>4</v>
      </c>
      <c r="B13" s="111" t="s">
        <v>106</v>
      </c>
      <c r="C13" s="112" t="s">
        <v>231</v>
      </c>
      <c r="D13" s="112" t="s">
        <v>232</v>
      </c>
      <c r="E13" s="112" t="s">
        <v>148</v>
      </c>
      <c r="F13" s="112" t="s">
        <v>234</v>
      </c>
      <c r="G13" s="113" t="s">
        <v>233</v>
      </c>
    </row>
    <row r="14" spans="1:10" s="1" customFormat="1" ht="21" x14ac:dyDescent="0.45">
      <c r="A14" s="110"/>
      <c r="C14" s="112"/>
      <c r="D14" s="112"/>
      <c r="E14" s="112"/>
      <c r="F14" s="112"/>
      <c r="G14" s="113"/>
    </row>
    <row r="15" spans="1:10" s="1" customFormat="1" ht="21" x14ac:dyDescent="0.45">
      <c r="A15" s="110"/>
      <c r="B15" s="111"/>
      <c r="C15" s="112"/>
      <c r="D15" s="112"/>
      <c r="E15" s="112"/>
      <c r="F15" s="112"/>
      <c r="G15" s="113"/>
    </row>
    <row r="16" spans="1:10" s="1" customFormat="1" ht="21.75" thickBot="1" x14ac:dyDescent="0.5">
      <c r="A16" s="120"/>
      <c r="B16" s="109"/>
      <c r="C16" s="107"/>
      <c r="D16" s="107"/>
      <c r="E16" s="107"/>
      <c r="F16" s="107"/>
      <c r="G16" s="108"/>
    </row>
    <row r="17" spans="1:7" s="1" customFormat="1" ht="21" x14ac:dyDescent="0.45">
      <c r="A17" s="292" t="s">
        <v>16</v>
      </c>
      <c r="B17" s="114" t="str">
        <f>IF(analyst1="","",analyst1)</f>
        <v>นางสาว นิตยา ชีแพง</v>
      </c>
      <c r="C17" s="307"/>
      <c r="D17" s="308"/>
      <c r="E17" s="96"/>
      <c r="F17" s="290" t="s">
        <v>17</v>
      </c>
      <c r="G17" s="303" t="s">
        <v>18</v>
      </c>
    </row>
    <row r="18" spans="1:7" s="1" customFormat="1" ht="21" x14ac:dyDescent="0.45">
      <c r="A18" s="293"/>
      <c r="B18" s="114" t="str">
        <f>IF(analyst2="","",analyst2)</f>
        <v>นายสันทัย หวังกำกลาง</v>
      </c>
      <c r="C18" s="305"/>
      <c r="D18" s="306"/>
      <c r="E18" s="53"/>
      <c r="F18" s="291"/>
      <c r="G18" s="304"/>
    </row>
    <row r="19" spans="1:7" s="1" customFormat="1" ht="21" x14ac:dyDescent="0.45">
      <c r="A19" s="293"/>
      <c r="B19" s="114" t="str">
        <f>IF(analyst3="","",analyst3)</f>
        <v>นายวุฒิพงศ์ อินทะนาม</v>
      </c>
      <c r="C19" s="305"/>
      <c r="D19" s="306"/>
      <c r="E19" s="53"/>
      <c r="F19" s="297" t="str">
        <f>IF(review="","",review)</f>
        <v/>
      </c>
      <c r="G19" s="299" t="str">
        <f>IF(approvers="","",approvers)</f>
        <v/>
      </c>
    </row>
    <row r="20" spans="1:7" s="1" customFormat="1" ht="21.75" thickBot="1" x14ac:dyDescent="0.5">
      <c r="A20" s="294"/>
      <c r="B20" s="115" t="str">
        <f>IF(analyst4="","",analyst4)</f>
        <v>นายวิทยา นิพลกรัง</v>
      </c>
      <c r="C20" s="301"/>
      <c r="D20" s="302"/>
      <c r="E20" s="56"/>
      <c r="F20" s="298"/>
      <c r="G20" s="300"/>
    </row>
    <row r="21" spans="1:7" s="1" customFormat="1" ht="18" customHeight="1" x14ac:dyDescent="0.45"/>
    <row r="22" spans="1:7" s="1" customFormat="1" ht="18" customHeight="1" x14ac:dyDescent="0.45"/>
    <row r="23" spans="1:7" s="1" customFormat="1" ht="17.100000000000001" customHeight="1" x14ac:dyDescent="0.45"/>
    <row r="24" spans="1:7" s="1" customFormat="1" ht="17.100000000000001" customHeight="1" x14ac:dyDescent="0.45"/>
    <row r="25" spans="1:7" s="1" customFormat="1" ht="21" x14ac:dyDescent="0.45"/>
    <row r="26" spans="1:7" s="1" customFormat="1" ht="21" x14ac:dyDescent="0.45"/>
    <row r="27" spans="1:7" s="1" customFormat="1" ht="21" x14ac:dyDescent="0.45"/>
    <row r="28" spans="1:7" s="1" customFormat="1" ht="21" x14ac:dyDescent="0.45"/>
    <row r="29" spans="1:7" s="1" customFormat="1" ht="21" x14ac:dyDescent="0.45"/>
    <row r="30" spans="1:7" s="1" customFormat="1" ht="21" x14ac:dyDescent="0.45"/>
    <row r="31" spans="1:7" s="1" customFormat="1" ht="21" x14ac:dyDescent="0.45"/>
    <row r="32" spans="1:7" s="1" customFormat="1" ht="21" x14ac:dyDescent="0.45"/>
    <row r="33" s="1" customFormat="1" ht="21" x14ac:dyDescent="0.45"/>
    <row r="34" s="1" customFormat="1" ht="21" x14ac:dyDescent="0.45"/>
    <row r="35" s="1" customFormat="1" ht="21" x14ac:dyDescent="0.45"/>
    <row r="36" s="1" customFormat="1" ht="21" x14ac:dyDescent="0.45"/>
    <row r="37" s="1" customFormat="1" ht="21" x14ac:dyDescent="0.45"/>
    <row r="38" s="1" customFormat="1" ht="21" x14ac:dyDescent="0.45"/>
    <row r="39" s="1" customFormat="1" ht="21" x14ac:dyDescent="0.45"/>
    <row r="40" s="1" customFormat="1" ht="21" x14ac:dyDescent="0.45"/>
    <row r="41" s="1" customFormat="1" ht="21" x14ac:dyDescent="0.45"/>
    <row r="42" s="1" customFormat="1" ht="21" x14ac:dyDescent="0.45"/>
    <row r="43" s="1" customFormat="1" ht="21" x14ac:dyDescent="0.45"/>
    <row r="44" s="1" customFormat="1" ht="21" x14ac:dyDescent="0.45"/>
    <row r="45" s="1" customFormat="1" ht="21" x14ac:dyDescent="0.45"/>
    <row r="46" s="1" customFormat="1" ht="21" x14ac:dyDescent="0.45"/>
    <row r="47" s="1" customFormat="1" ht="21" x14ac:dyDescent="0.45"/>
    <row r="48" s="1" customFormat="1" ht="21" x14ac:dyDescent="0.45"/>
    <row r="49" spans="1:7" s="1" customFormat="1" ht="21" x14ac:dyDescent="0.45"/>
    <row r="50" spans="1:7" s="1" customFormat="1" ht="21" x14ac:dyDescent="0.45"/>
    <row r="51" spans="1:7" s="1" customFormat="1" ht="21" x14ac:dyDescent="0.45"/>
    <row r="52" spans="1:7" s="1" customFormat="1" ht="21" x14ac:dyDescent="0.45">
      <c r="A52" s="57"/>
      <c r="B52" s="57"/>
      <c r="C52" s="57"/>
      <c r="D52" s="57"/>
      <c r="E52" s="57"/>
      <c r="F52" s="57"/>
      <c r="G52" s="57"/>
    </row>
    <row r="53" spans="1:7" s="1" customFormat="1" ht="21" x14ac:dyDescent="0.45">
      <c r="A53" s="57"/>
      <c r="B53" s="57"/>
      <c r="C53" s="57"/>
      <c r="D53" s="57"/>
      <c r="E53" s="57"/>
      <c r="F53" s="57"/>
      <c r="G53" s="57"/>
    </row>
  </sheetData>
  <mergeCells count="20">
    <mergeCell ref="A1:G1"/>
    <mergeCell ref="A3:B3"/>
    <mergeCell ref="C3:D3"/>
    <mergeCell ref="F3:G3"/>
    <mergeCell ref="A4:B4"/>
    <mergeCell ref="C4:D4"/>
    <mergeCell ref="F4:G4"/>
    <mergeCell ref="A8:A9"/>
    <mergeCell ref="B8:B9"/>
    <mergeCell ref="A17:A20"/>
    <mergeCell ref="C17:D17"/>
    <mergeCell ref="F17:F18"/>
    <mergeCell ref="C18:D18"/>
    <mergeCell ref="C19:D19"/>
    <mergeCell ref="F19:F20"/>
    <mergeCell ref="G19:G20"/>
    <mergeCell ref="C20:D20"/>
    <mergeCell ref="B6:D6"/>
    <mergeCell ref="E6:G6"/>
    <mergeCell ref="G17:G18"/>
  </mergeCells>
  <printOptions horizontalCentered="1"/>
  <pageMargins left="0.19685039370078741" right="0.17" top="0.56999999999999995" bottom="0.19685039370078741" header="0.59055118110236227" footer="0.26"/>
  <pageSetup paperSize="9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J53"/>
  <sheetViews>
    <sheetView view="pageLayout" topLeftCell="A17" zoomScaleNormal="85" workbookViewId="0">
      <selection activeCell="F23" sqref="F23"/>
    </sheetView>
  </sheetViews>
  <sheetFormatPr defaultColWidth="9" defaultRowHeight="12.75" x14ac:dyDescent="0.2"/>
  <cols>
    <col min="1" max="1" width="3.375" style="57" customWidth="1"/>
    <col min="2" max="2" width="24.75" style="57" customWidth="1"/>
    <col min="3" max="3" width="18.875" style="57" customWidth="1"/>
    <col min="4" max="4" width="25.625" style="57" customWidth="1"/>
    <col min="5" max="5" width="19.75" style="57" customWidth="1"/>
    <col min="6" max="6" width="21.375" style="57" customWidth="1"/>
    <col min="7" max="7" width="19.125" style="57" customWidth="1"/>
    <col min="8" max="16384" width="9" style="57"/>
  </cols>
  <sheetData>
    <row r="1" spans="1:10" s="1" customFormat="1" ht="27.75" customHeight="1" x14ac:dyDescent="0.6">
      <c r="A1" s="322" t="s">
        <v>0</v>
      </c>
      <c r="B1" s="323"/>
      <c r="C1" s="323"/>
      <c r="D1" s="323"/>
      <c r="E1" s="323"/>
      <c r="F1" s="323"/>
      <c r="G1" s="324"/>
    </row>
    <row r="2" spans="1:10" s="1" customFormat="1" ht="3.75" customHeight="1" x14ac:dyDescent="0.55000000000000004">
      <c r="A2" s="105"/>
      <c r="B2" s="3"/>
      <c r="C2" s="3"/>
      <c r="D2" s="3"/>
      <c r="E2" s="3"/>
      <c r="F2" s="3"/>
      <c r="G2" s="4"/>
    </row>
    <row r="3" spans="1:10" s="1" customFormat="1" ht="21" customHeight="1" x14ac:dyDescent="0.55000000000000004">
      <c r="A3" s="325" t="s">
        <v>1</v>
      </c>
      <c r="B3" s="326"/>
      <c r="C3" s="334" t="str">
        <f>company_name</f>
        <v>หจก. ทอสเท็มไทย</v>
      </c>
      <c r="D3" s="335"/>
      <c r="E3" s="5" t="s">
        <v>2</v>
      </c>
      <c r="F3" s="329" t="str">
        <f>department</f>
        <v>แผนกประกอบ(Housing sash fabrication)</v>
      </c>
      <c r="G3" s="330"/>
      <c r="H3" s="6"/>
      <c r="I3" s="6"/>
      <c r="J3" s="6"/>
    </row>
    <row r="4" spans="1:10" s="1" customFormat="1" ht="22.5" customHeight="1" x14ac:dyDescent="0.55000000000000004">
      <c r="A4" s="325" t="s">
        <v>3</v>
      </c>
      <c r="B4" s="326"/>
      <c r="C4" s="334" t="str">
        <f>position</f>
        <v>พนักงานตัด Ba Zai</v>
      </c>
      <c r="D4" s="335"/>
      <c r="E4" s="7" t="s">
        <v>4</v>
      </c>
      <c r="F4" s="295">
        <f>date_analy</f>
        <v>42149</v>
      </c>
      <c r="G4" s="296"/>
      <c r="H4" s="8"/>
      <c r="I4" s="8"/>
      <c r="J4" s="8"/>
    </row>
    <row r="5" spans="1:10" s="1" customFormat="1" ht="3" customHeight="1" x14ac:dyDescent="0.55000000000000004">
      <c r="A5" s="105"/>
      <c r="B5" s="9"/>
      <c r="C5" s="10"/>
      <c r="D5" s="10"/>
      <c r="E5" s="10"/>
      <c r="F5" s="11"/>
      <c r="G5" s="12"/>
      <c r="H5" s="13"/>
      <c r="I5" s="13"/>
      <c r="J5" s="13"/>
    </row>
    <row r="6" spans="1:10" s="1" customFormat="1" ht="22.5" customHeight="1" x14ac:dyDescent="0.55000000000000004">
      <c r="A6" s="106"/>
      <c r="B6" s="313" t="str">
        <f>duty_C</f>
        <v>ตัดชิ้นงาน (Bu Zai)</v>
      </c>
      <c r="C6" s="314"/>
      <c r="D6" s="315"/>
      <c r="E6" s="331" t="str">
        <f>taskC1</f>
        <v>ตัด Ba Zai ตาม check sheet</v>
      </c>
      <c r="F6" s="332"/>
      <c r="G6" s="333"/>
      <c r="H6" s="15"/>
      <c r="I6" s="15"/>
      <c r="J6" s="15"/>
    </row>
    <row r="7" spans="1:10" s="19" customFormat="1" ht="6" customHeight="1" x14ac:dyDescent="0.5">
      <c r="A7" s="16"/>
      <c r="B7" s="17"/>
      <c r="C7" s="17"/>
      <c r="D7" s="17"/>
      <c r="E7" s="17"/>
      <c r="F7" s="17"/>
      <c r="G7" s="18"/>
    </row>
    <row r="8" spans="1:10" s="24" customFormat="1" ht="21" x14ac:dyDescent="0.45">
      <c r="A8" s="309" t="s">
        <v>5</v>
      </c>
      <c r="B8" s="311" t="s">
        <v>6</v>
      </c>
      <c r="C8" s="21" t="s">
        <v>7</v>
      </c>
      <c r="D8" s="92" t="s">
        <v>8</v>
      </c>
      <c r="E8" s="21" t="s">
        <v>9</v>
      </c>
      <c r="F8" s="92" t="s">
        <v>10</v>
      </c>
      <c r="G8" s="23" t="s">
        <v>11</v>
      </c>
    </row>
    <row r="9" spans="1:10" s="24" customFormat="1" ht="18.75" customHeight="1" x14ac:dyDescent="0.45">
      <c r="A9" s="310"/>
      <c r="B9" s="312"/>
      <c r="C9" s="93" t="s">
        <v>12</v>
      </c>
      <c r="D9" s="94" t="s">
        <v>13</v>
      </c>
      <c r="E9" s="93" t="s">
        <v>14</v>
      </c>
      <c r="F9" s="94" t="s">
        <v>13</v>
      </c>
      <c r="G9" s="95" t="s">
        <v>15</v>
      </c>
    </row>
    <row r="10" spans="1:10" s="1" customFormat="1" ht="42" x14ac:dyDescent="0.45">
      <c r="A10" s="110">
        <v>1</v>
      </c>
      <c r="B10" s="111" t="s">
        <v>107</v>
      </c>
      <c r="C10" s="112" t="s">
        <v>235</v>
      </c>
      <c r="D10" s="112" t="s">
        <v>236</v>
      </c>
      <c r="E10" s="112" t="s">
        <v>237</v>
      </c>
      <c r="F10" s="112" t="s">
        <v>238</v>
      </c>
      <c r="G10" s="113" t="s">
        <v>239</v>
      </c>
    </row>
    <row r="11" spans="1:10" s="1" customFormat="1" ht="42" x14ac:dyDescent="0.45">
      <c r="A11" s="110">
        <v>2</v>
      </c>
      <c r="B11" s="111" t="s">
        <v>150</v>
      </c>
      <c r="C11" s="112" t="s">
        <v>240</v>
      </c>
      <c r="D11" s="112" t="s">
        <v>241</v>
      </c>
      <c r="E11" s="112" t="s">
        <v>128</v>
      </c>
      <c r="F11" s="112" t="s">
        <v>249</v>
      </c>
      <c r="G11" s="113" t="s">
        <v>151</v>
      </c>
    </row>
    <row r="12" spans="1:10" s="1" customFormat="1" ht="42" x14ac:dyDescent="0.45">
      <c r="A12" s="110">
        <v>3</v>
      </c>
      <c r="B12" s="111" t="s">
        <v>153</v>
      </c>
      <c r="C12" s="112" t="s">
        <v>242</v>
      </c>
      <c r="D12" s="112" t="s">
        <v>245</v>
      </c>
      <c r="E12" s="112" t="s">
        <v>154</v>
      </c>
      <c r="F12" s="112" t="s">
        <v>250</v>
      </c>
      <c r="G12" s="113" t="s">
        <v>243</v>
      </c>
    </row>
    <row r="13" spans="1:10" s="1" customFormat="1" ht="42" x14ac:dyDescent="0.45">
      <c r="A13" s="110">
        <v>4</v>
      </c>
      <c r="B13" s="111" t="s">
        <v>108</v>
      </c>
      <c r="C13" s="112" t="s">
        <v>155</v>
      </c>
      <c r="D13" s="112" t="s">
        <v>244</v>
      </c>
      <c r="E13" s="112" t="s">
        <v>154</v>
      </c>
      <c r="F13" s="112" t="s">
        <v>247</v>
      </c>
      <c r="G13" s="113" t="s">
        <v>248</v>
      </c>
    </row>
    <row r="14" spans="1:10" s="1" customFormat="1" ht="63" x14ac:dyDescent="0.45">
      <c r="A14" s="110">
        <v>5</v>
      </c>
      <c r="B14" s="111" t="s">
        <v>109</v>
      </c>
      <c r="C14" s="112" t="s">
        <v>240</v>
      </c>
      <c r="D14" s="112" t="s">
        <v>246</v>
      </c>
      <c r="E14" s="112" t="s">
        <v>154</v>
      </c>
      <c r="F14" s="112" t="s">
        <v>251</v>
      </c>
      <c r="G14" s="113" t="s">
        <v>156</v>
      </c>
    </row>
    <row r="15" spans="1:10" s="1" customFormat="1" ht="42" x14ac:dyDescent="0.45">
      <c r="A15" s="110">
        <v>6</v>
      </c>
      <c r="B15" s="111" t="s">
        <v>110</v>
      </c>
      <c r="C15" s="112" t="s">
        <v>127</v>
      </c>
      <c r="D15" s="112" t="s">
        <v>157</v>
      </c>
      <c r="E15" s="112" t="s">
        <v>128</v>
      </c>
      <c r="F15" s="112" t="s">
        <v>252</v>
      </c>
      <c r="G15" s="113" t="s">
        <v>158</v>
      </c>
    </row>
    <row r="16" spans="1:10" s="1" customFormat="1" ht="42.75" thickBot="1" x14ac:dyDescent="0.5">
      <c r="A16" s="110">
        <v>7</v>
      </c>
      <c r="B16" s="161" t="s">
        <v>111</v>
      </c>
      <c r="C16" s="107" t="s">
        <v>123</v>
      </c>
      <c r="D16" s="107" t="s">
        <v>253</v>
      </c>
      <c r="E16" s="112" t="s">
        <v>128</v>
      </c>
      <c r="F16" s="112" t="s">
        <v>254</v>
      </c>
      <c r="G16" s="108" t="s">
        <v>255</v>
      </c>
    </row>
    <row r="17" spans="1:7" s="1" customFormat="1" ht="21" x14ac:dyDescent="0.45">
      <c r="A17" s="292" t="s">
        <v>16</v>
      </c>
      <c r="B17" s="160" t="str">
        <f>IF(analyst1="","",analyst1)</f>
        <v>นางสาว นิตยา ชีแพง</v>
      </c>
      <c r="C17" s="307"/>
      <c r="D17" s="308"/>
      <c r="E17" s="96"/>
      <c r="F17" s="290" t="s">
        <v>17</v>
      </c>
      <c r="G17" s="303" t="s">
        <v>18</v>
      </c>
    </row>
    <row r="18" spans="1:7" s="1" customFormat="1" ht="21" x14ac:dyDescent="0.45">
      <c r="A18" s="293"/>
      <c r="B18" s="114" t="str">
        <f>IF(analyst2="","",analyst2)</f>
        <v>นายสันทัย หวังกำกลาง</v>
      </c>
      <c r="C18" s="305"/>
      <c r="D18" s="306"/>
      <c r="E18" s="53"/>
      <c r="F18" s="291"/>
      <c r="G18" s="304"/>
    </row>
    <row r="19" spans="1:7" s="1" customFormat="1" ht="21" x14ac:dyDescent="0.45">
      <c r="A19" s="293"/>
      <c r="B19" s="114" t="str">
        <f>IF(analyst3="","",analyst3)</f>
        <v>นายวุฒิพงศ์ อินทะนาม</v>
      </c>
      <c r="C19" s="305"/>
      <c r="D19" s="306"/>
      <c r="E19" s="53"/>
      <c r="F19" s="297" t="str">
        <f>IF(review="","",review)</f>
        <v/>
      </c>
      <c r="G19" s="299" t="str">
        <f>IF(approvers="","",approvers)</f>
        <v/>
      </c>
    </row>
    <row r="20" spans="1:7" s="1" customFormat="1" ht="21.75" thickBot="1" x14ac:dyDescent="0.5">
      <c r="A20" s="294"/>
      <c r="B20" s="115" t="str">
        <f>IF(analyst4="","",analyst4)</f>
        <v>นายวิทยา นิพลกรัง</v>
      </c>
      <c r="C20" s="301"/>
      <c r="D20" s="302"/>
      <c r="E20" s="56"/>
      <c r="F20" s="298"/>
      <c r="G20" s="300"/>
    </row>
    <row r="21" spans="1:7" s="1" customFormat="1" ht="18" customHeight="1" x14ac:dyDescent="0.45"/>
    <row r="22" spans="1:7" s="1" customFormat="1" ht="18" customHeight="1" x14ac:dyDescent="0.45"/>
    <row r="23" spans="1:7" s="1" customFormat="1" ht="17.100000000000001" customHeight="1" x14ac:dyDescent="0.45"/>
    <row r="24" spans="1:7" s="1" customFormat="1" ht="17.100000000000001" customHeight="1" x14ac:dyDescent="0.45"/>
    <row r="25" spans="1:7" s="1" customFormat="1" ht="21" x14ac:dyDescent="0.45"/>
    <row r="26" spans="1:7" s="1" customFormat="1" ht="21" x14ac:dyDescent="0.45"/>
    <row r="27" spans="1:7" s="1" customFormat="1" ht="21" x14ac:dyDescent="0.45"/>
    <row r="28" spans="1:7" s="1" customFormat="1" ht="21" x14ac:dyDescent="0.45"/>
    <row r="29" spans="1:7" s="1" customFormat="1" ht="21" x14ac:dyDescent="0.45"/>
    <row r="30" spans="1:7" s="1" customFormat="1" ht="21" x14ac:dyDescent="0.45"/>
    <row r="31" spans="1:7" s="1" customFormat="1" ht="21" x14ac:dyDescent="0.45"/>
    <row r="32" spans="1:7" s="1" customFormat="1" ht="21" x14ac:dyDescent="0.45"/>
    <row r="33" s="1" customFormat="1" ht="21" x14ac:dyDescent="0.45"/>
    <row r="34" s="1" customFormat="1" ht="21" x14ac:dyDescent="0.45"/>
    <row r="35" s="1" customFormat="1" ht="21" x14ac:dyDescent="0.45"/>
    <row r="36" s="1" customFormat="1" ht="21" x14ac:dyDescent="0.45"/>
    <row r="37" s="1" customFormat="1" ht="21" x14ac:dyDescent="0.45"/>
    <row r="38" s="1" customFormat="1" ht="21" x14ac:dyDescent="0.45"/>
    <row r="39" s="1" customFormat="1" ht="21" x14ac:dyDescent="0.45"/>
    <row r="40" s="1" customFormat="1" ht="21" x14ac:dyDescent="0.45"/>
    <row r="41" s="1" customFormat="1" ht="21" x14ac:dyDescent="0.45"/>
    <row r="42" s="1" customFormat="1" ht="21" x14ac:dyDescent="0.45"/>
    <row r="43" s="1" customFormat="1" ht="21" x14ac:dyDescent="0.45"/>
    <row r="44" s="1" customFormat="1" ht="21" x14ac:dyDescent="0.45"/>
    <row r="45" s="1" customFormat="1" ht="21" x14ac:dyDescent="0.45"/>
    <row r="46" s="1" customFormat="1" ht="21" x14ac:dyDescent="0.45"/>
    <row r="47" s="1" customFormat="1" ht="21" x14ac:dyDescent="0.45"/>
    <row r="48" s="1" customFormat="1" ht="21" x14ac:dyDescent="0.45"/>
    <row r="49" spans="1:7" s="1" customFormat="1" ht="21" x14ac:dyDescent="0.45"/>
    <row r="50" spans="1:7" s="1" customFormat="1" ht="21" x14ac:dyDescent="0.45"/>
    <row r="51" spans="1:7" s="1" customFormat="1" ht="21" x14ac:dyDescent="0.45"/>
    <row r="52" spans="1:7" s="1" customFormat="1" ht="21" x14ac:dyDescent="0.45">
      <c r="A52" s="57"/>
      <c r="B52" s="57"/>
      <c r="C52" s="57"/>
      <c r="D52" s="57"/>
      <c r="E52" s="57"/>
      <c r="F52" s="57"/>
      <c r="G52" s="57"/>
    </row>
    <row r="53" spans="1:7" s="1" customFormat="1" ht="21" x14ac:dyDescent="0.45">
      <c r="A53" s="57"/>
      <c r="B53" s="57"/>
      <c r="C53" s="57"/>
      <c r="D53" s="57"/>
      <c r="E53" s="57"/>
      <c r="F53" s="57"/>
      <c r="G53" s="57"/>
    </row>
  </sheetData>
  <mergeCells count="20">
    <mergeCell ref="A1:G1"/>
    <mergeCell ref="A3:B3"/>
    <mergeCell ref="C3:D3"/>
    <mergeCell ref="F3:G3"/>
    <mergeCell ref="A4:B4"/>
    <mergeCell ref="C4:D4"/>
    <mergeCell ref="F4:G4"/>
    <mergeCell ref="A8:A9"/>
    <mergeCell ref="B8:B9"/>
    <mergeCell ref="A17:A20"/>
    <mergeCell ref="C17:D17"/>
    <mergeCell ref="F17:F18"/>
    <mergeCell ref="C18:D18"/>
    <mergeCell ref="C19:D19"/>
    <mergeCell ref="F19:F20"/>
    <mergeCell ref="G19:G20"/>
    <mergeCell ref="C20:D20"/>
    <mergeCell ref="B6:D6"/>
    <mergeCell ref="E6:G6"/>
    <mergeCell ref="G17:G18"/>
  </mergeCells>
  <printOptions horizontalCentered="1"/>
  <pageMargins left="0.19685039370078741" right="0.17" top="0.56999999999999995" bottom="0.19685039370078741" header="0.59055118110236227" footer="0.26"/>
  <pageSetup paperSize="9" orientation="landscape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J53"/>
  <sheetViews>
    <sheetView topLeftCell="C2" zoomScale="110" zoomScaleNormal="110" workbookViewId="0">
      <selection activeCell="F10" sqref="F10"/>
    </sheetView>
  </sheetViews>
  <sheetFormatPr defaultColWidth="9" defaultRowHeight="12.75" x14ac:dyDescent="0.2"/>
  <cols>
    <col min="1" max="1" width="3.375" style="57" customWidth="1"/>
    <col min="2" max="2" width="32.625" style="57" customWidth="1"/>
    <col min="3" max="3" width="19.875" style="57" customWidth="1"/>
    <col min="4" max="4" width="27.75" style="57" customWidth="1"/>
    <col min="5" max="5" width="21.625" style="57" customWidth="1"/>
    <col min="6" max="6" width="23.125" style="57" customWidth="1"/>
    <col min="7" max="7" width="19" style="57" customWidth="1"/>
    <col min="8" max="16384" width="9" style="57"/>
  </cols>
  <sheetData>
    <row r="1" spans="1:10" s="1" customFormat="1" ht="27.75" customHeight="1" x14ac:dyDescent="0.6">
      <c r="A1" s="322" t="s">
        <v>0</v>
      </c>
      <c r="B1" s="323"/>
      <c r="C1" s="323"/>
      <c r="D1" s="323"/>
      <c r="E1" s="323"/>
      <c r="F1" s="323"/>
      <c r="G1" s="324"/>
    </row>
    <row r="2" spans="1:10" s="1" customFormat="1" ht="3.75" customHeight="1" x14ac:dyDescent="0.55000000000000004">
      <c r="A2" s="105"/>
      <c r="B2" s="3"/>
      <c r="C2" s="3"/>
      <c r="D2" s="3"/>
      <c r="E2" s="3"/>
      <c r="F2" s="3"/>
      <c r="G2" s="4"/>
    </row>
    <row r="3" spans="1:10" s="1" customFormat="1" ht="21" customHeight="1" x14ac:dyDescent="0.55000000000000004">
      <c r="A3" s="325" t="s">
        <v>1</v>
      </c>
      <c r="B3" s="326"/>
      <c r="C3" s="334" t="str">
        <f>company_name</f>
        <v>หจก. ทอสเท็มไทย</v>
      </c>
      <c r="D3" s="335"/>
      <c r="E3" s="5" t="s">
        <v>2</v>
      </c>
      <c r="F3" s="329" t="str">
        <f>department</f>
        <v>แผนกประกอบ(Housing sash fabrication)</v>
      </c>
      <c r="G3" s="330"/>
      <c r="H3" s="6"/>
      <c r="I3" s="6"/>
      <c r="J3" s="6"/>
    </row>
    <row r="4" spans="1:10" s="1" customFormat="1" ht="22.5" customHeight="1" x14ac:dyDescent="0.55000000000000004">
      <c r="A4" s="325" t="s">
        <v>3</v>
      </c>
      <c r="B4" s="326"/>
      <c r="C4" s="334" t="str">
        <f>position</f>
        <v>พนักงานตัด Ba Zai</v>
      </c>
      <c r="D4" s="335"/>
      <c r="E4" s="7" t="s">
        <v>4</v>
      </c>
      <c r="F4" s="295">
        <f>date_analy</f>
        <v>42149</v>
      </c>
      <c r="G4" s="296"/>
      <c r="H4" s="8"/>
      <c r="I4" s="8"/>
      <c r="J4" s="8"/>
    </row>
    <row r="5" spans="1:10" s="1" customFormat="1" ht="3" customHeight="1" x14ac:dyDescent="0.55000000000000004">
      <c r="A5" s="105"/>
      <c r="B5" s="9"/>
      <c r="C5" s="10"/>
      <c r="D5" s="10"/>
      <c r="E5" s="10"/>
      <c r="F5" s="11"/>
      <c r="G5" s="12"/>
      <c r="H5" s="13"/>
      <c r="I5" s="13"/>
      <c r="J5" s="13"/>
    </row>
    <row r="6" spans="1:10" s="1" customFormat="1" ht="22.5" customHeight="1" x14ac:dyDescent="0.55000000000000004">
      <c r="A6" s="106"/>
      <c r="B6" s="313" t="str">
        <f>duty_C</f>
        <v>ตัดชิ้นงาน (Bu Zai)</v>
      </c>
      <c r="C6" s="314"/>
      <c r="D6" s="315"/>
      <c r="E6" s="331" t="str">
        <f>taskC2</f>
        <v>ตรวจสอบสภาพทั่วไป</v>
      </c>
      <c r="F6" s="332"/>
      <c r="G6" s="333"/>
      <c r="H6" s="15"/>
      <c r="I6" s="15"/>
      <c r="J6" s="15"/>
    </row>
    <row r="7" spans="1:10" s="19" customFormat="1" ht="6" customHeight="1" x14ac:dyDescent="0.5">
      <c r="A7" s="16"/>
      <c r="B7" s="17"/>
      <c r="C7" s="17"/>
      <c r="D7" s="17"/>
      <c r="E7" s="17"/>
      <c r="F7" s="17"/>
      <c r="G7" s="18"/>
    </row>
    <row r="8" spans="1:10" s="24" customFormat="1" ht="21" x14ac:dyDescent="0.45">
      <c r="A8" s="309" t="s">
        <v>5</v>
      </c>
      <c r="B8" s="311" t="s">
        <v>6</v>
      </c>
      <c r="C8" s="21" t="s">
        <v>7</v>
      </c>
      <c r="D8" s="92" t="s">
        <v>8</v>
      </c>
      <c r="E8" s="21" t="s">
        <v>9</v>
      </c>
      <c r="F8" s="92" t="s">
        <v>10</v>
      </c>
      <c r="G8" s="23" t="s">
        <v>11</v>
      </c>
    </row>
    <row r="9" spans="1:10" s="24" customFormat="1" ht="18.75" customHeight="1" x14ac:dyDescent="0.45">
      <c r="A9" s="310"/>
      <c r="B9" s="312"/>
      <c r="C9" s="93" t="s">
        <v>12</v>
      </c>
      <c r="D9" s="94" t="s">
        <v>13</v>
      </c>
      <c r="E9" s="93" t="s">
        <v>14</v>
      </c>
      <c r="F9" s="94" t="s">
        <v>13</v>
      </c>
      <c r="G9" s="95" t="s">
        <v>15</v>
      </c>
    </row>
    <row r="10" spans="1:10" s="1" customFormat="1" ht="21" x14ac:dyDescent="0.45">
      <c r="A10" s="110"/>
      <c r="B10" s="111" t="s">
        <v>88</v>
      </c>
      <c r="C10" s="112" t="s">
        <v>160</v>
      </c>
      <c r="D10" s="112" t="s">
        <v>159</v>
      </c>
      <c r="E10" s="112" t="s">
        <v>148</v>
      </c>
      <c r="F10" s="112" t="s">
        <v>271</v>
      </c>
      <c r="G10" s="113" t="s">
        <v>161</v>
      </c>
    </row>
    <row r="11" spans="1:10" s="1" customFormat="1" ht="21" x14ac:dyDescent="0.45">
      <c r="A11" s="110"/>
      <c r="B11" s="111" t="s">
        <v>164</v>
      </c>
      <c r="C11" s="112" t="s">
        <v>181</v>
      </c>
      <c r="D11" s="112" t="s">
        <v>162</v>
      </c>
      <c r="E11" s="112" t="s">
        <v>148</v>
      </c>
      <c r="F11" s="112" t="s">
        <v>272</v>
      </c>
      <c r="G11" s="113" t="s">
        <v>163</v>
      </c>
    </row>
    <row r="12" spans="1:10" s="1" customFormat="1" ht="21" x14ac:dyDescent="0.45">
      <c r="A12" s="110"/>
      <c r="B12" s="111"/>
      <c r="C12" s="112"/>
      <c r="D12" s="112"/>
      <c r="E12" s="112"/>
      <c r="F12" s="112"/>
      <c r="G12" s="113"/>
    </row>
    <row r="13" spans="1:10" s="1" customFormat="1" ht="21" x14ac:dyDescent="0.45">
      <c r="A13" s="110"/>
      <c r="B13" s="111"/>
      <c r="C13" s="112"/>
      <c r="D13" s="112"/>
      <c r="E13" s="112"/>
      <c r="F13" s="112"/>
      <c r="G13" s="113"/>
    </row>
    <row r="14" spans="1:10" s="1" customFormat="1" ht="21" x14ac:dyDescent="0.45">
      <c r="A14" s="110"/>
      <c r="B14" s="111"/>
      <c r="C14" s="112"/>
      <c r="D14" s="112"/>
      <c r="E14" s="112"/>
      <c r="F14" s="112"/>
      <c r="G14" s="113"/>
    </row>
    <row r="15" spans="1:10" s="1" customFormat="1" ht="21" x14ac:dyDescent="0.45">
      <c r="A15" s="110"/>
      <c r="B15" s="111"/>
      <c r="C15" s="112"/>
      <c r="D15" s="112"/>
      <c r="E15" s="112"/>
      <c r="F15" s="112"/>
      <c r="G15" s="113"/>
    </row>
    <row r="16" spans="1:10" s="1" customFormat="1" ht="21.75" thickBot="1" x14ac:dyDescent="0.5">
      <c r="A16" s="120"/>
      <c r="B16" s="109"/>
      <c r="C16" s="107"/>
      <c r="D16" s="107"/>
      <c r="E16" s="107"/>
      <c r="F16" s="107"/>
      <c r="G16" s="108"/>
    </row>
    <row r="17" spans="1:7" s="1" customFormat="1" ht="21" x14ac:dyDescent="0.45">
      <c r="A17" s="292" t="s">
        <v>16</v>
      </c>
      <c r="B17" s="114" t="str">
        <f>IF(analyst1="","",analyst1)</f>
        <v>นางสาว นิตยา ชีแพง</v>
      </c>
      <c r="C17" s="307"/>
      <c r="D17" s="308"/>
      <c r="E17" s="96"/>
      <c r="F17" s="290" t="s">
        <v>17</v>
      </c>
      <c r="G17" s="303" t="s">
        <v>18</v>
      </c>
    </row>
    <row r="18" spans="1:7" s="1" customFormat="1" ht="21" x14ac:dyDescent="0.45">
      <c r="A18" s="293"/>
      <c r="B18" s="114" t="str">
        <f>IF(analyst2="","",analyst2)</f>
        <v>นายสันทัย หวังกำกลาง</v>
      </c>
      <c r="C18" s="305"/>
      <c r="D18" s="306"/>
      <c r="E18" s="53"/>
      <c r="F18" s="291"/>
      <c r="G18" s="304"/>
    </row>
    <row r="19" spans="1:7" s="1" customFormat="1" ht="21" x14ac:dyDescent="0.45">
      <c r="A19" s="293"/>
      <c r="B19" s="114" t="str">
        <f>IF(analyst3="","",analyst3)</f>
        <v>นายวุฒิพงศ์ อินทะนาม</v>
      </c>
      <c r="C19" s="305"/>
      <c r="D19" s="306"/>
      <c r="E19" s="53"/>
      <c r="F19" s="297" t="str">
        <f>IF(review="","",review)</f>
        <v/>
      </c>
      <c r="G19" s="299" t="str">
        <f>IF(approvers="","",approvers)</f>
        <v/>
      </c>
    </row>
    <row r="20" spans="1:7" s="1" customFormat="1" ht="21.75" thickBot="1" x14ac:dyDescent="0.5">
      <c r="A20" s="294"/>
      <c r="B20" s="115" t="str">
        <f>IF(analyst4="","",analyst4)</f>
        <v>นายวิทยา นิพลกรัง</v>
      </c>
      <c r="C20" s="301"/>
      <c r="D20" s="302"/>
      <c r="E20" s="56"/>
      <c r="F20" s="298"/>
      <c r="G20" s="300"/>
    </row>
    <row r="21" spans="1:7" s="1" customFormat="1" ht="18" customHeight="1" x14ac:dyDescent="0.45"/>
    <row r="22" spans="1:7" s="1" customFormat="1" ht="18" customHeight="1" x14ac:dyDescent="0.45"/>
    <row r="23" spans="1:7" s="1" customFormat="1" ht="17.100000000000001" customHeight="1" x14ac:dyDescent="0.45"/>
    <row r="24" spans="1:7" s="1" customFormat="1" ht="17.100000000000001" customHeight="1" x14ac:dyDescent="0.45"/>
    <row r="25" spans="1:7" s="1" customFormat="1" ht="21" x14ac:dyDescent="0.45"/>
    <row r="26" spans="1:7" s="1" customFormat="1" ht="21" x14ac:dyDescent="0.45"/>
    <row r="27" spans="1:7" s="1" customFormat="1" ht="21" x14ac:dyDescent="0.45"/>
    <row r="28" spans="1:7" s="1" customFormat="1" ht="21" x14ac:dyDescent="0.45"/>
    <row r="29" spans="1:7" s="1" customFormat="1" ht="21" x14ac:dyDescent="0.45"/>
    <row r="30" spans="1:7" s="1" customFormat="1" ht="21" x14ac:dyDescent="0.45"/>
    <row r="31" spans="1:7" s="1" customFormat="1" ht="21" x14ac:dyDescent="0.45"/>
    <row r="32" spans="1:7" s="1" customFormat="1" ht="21" x14ac:dyDescent="0.45"/>
    <row r="33" s="1" customFormat="1" ht="21" x14ac:dyDescent="0.45"/>
    <row r="34" s="1" customFormat="1" ht="21" x14ac:dyDescent="0.45"/>
    <row r="35" s="1" customFormat="1" ht="21" x14ac:dyDescent="0.45"/>
    <row r="36" s="1" customFormat="1" ht="21" x14ac:dyDescent="0.45"/>
    <row r="37" s="1" customFormat="1" ht="21" x14ac:dyDescent="0.45"/>
    <row r="38" s="1" customFormat="1" ht="21" x14ac:dyDescent="0.45"/>
    <row r="39" s="1" customFormat="1" ht="21" x14ac:dyDescent="0.45"/>
    <row r="40" s="1" customFormat="1" ht="21" x14ac:dyDescent="0.45"/>
    <row r="41" s="1" customFormat="1" ht="21" x14ac:dyDescent="0.45"/>
    <row r="42" s="1" customFormat="1" ht="21" x14ac:dyDescent="0.45"/>
    <row r="43" s="1" customFormat="1" ht="21" x14ac:dyDescent="0.45"/>
    <row r="44" s="1" customFormat="1" ht="21" x14ac:dyDescent="0.45"/>
    <row r="45" s="1" customFormat="1" ht="21" x14ac:dyDescent="0.45"/>
    <row r="46" s="1" customFormat="1" ht="21" x14ac:dyDescent="0.45"/>
    <row r="47" s="1" customFormat="1" ht="21" x14ac:dyDescent="0.45"/>
    <row r="48" s="1" customFormat="1" ht="21" x14ac:dyDescent="0.45"/>
    <row r="49" spans="1:7" s="1" customFormat="1" ht="21" x14ac:dyDescent="0.45"/>
    <row r="50" spans="1:7" s="1" customFormat="1" ht="21" x14ac:dyDescent="0.45"/>
    <row r="51" spans="1:7" s="1" customFormat="1" ht="21" x14ac:dyDescent="0.45"/>
    <row r="52" spans="1:7" s="1" customFormat="1" ht="21" x14ac:dyDescent="0.45">
      <c r="A52" s="57"/>
      <c r="B52" s="57"/>
      <c r="C52" s="57"/>
      <c r="D52" s="57"/>
      <c r="E52" s="57"/>
      <c r="F52" s="57"/>
      <c r="G52" s="57"/>
    </row>
    <row r="53" spans="1:7" s="1" customFormat="1" ht="21" x14ac:dyDescent="0.45">
      <c r="A53" s="57"/>
      <c r="B53" s="57"/>
      <c r="C53" s="57"/>
      <c r="D53" s="57"/>
      <c r="E53" s="57"/>
      <c r="F53" s="57"/>
      <c r="G53" s="57"/>
    </row>
  </sheetData>
  <mergeCells count="20">
    <mergeCell ref="A1:G1"/>
    <mergeCell ref="A3:B3"/>
    <mergeCell ref="C3:D3"/>
    <mergeCell ref="F3:G3"/>
    <mergeCell ref="A4:B4"/>
    <mergeCell ref="C4:D4"/>
    <mergeCell ref="F4:G4"/>
    <mergeCell ref="A8:A9"/>
    <mergeCell ref="B8:B9"/>
    <mergeCell ref="A17:A20"/>
    <mergeCell ref="C17:D17"/>
    <mergeCell ref="F17:F18"/>
    <mergeCell ref="C18:D18"/>
    <mergeCell ref="C19:D19"/>
    <mergeCell ref="F19:F20"/>
    <mergeCell ref="G19:G20"/>
    <mergeCell ref="C20:D20"/>
    <mergeCell ref="B6:D6"/>
    <mergeCell ref="E6:G6"/>
    <mergeCell ref="G17:G18"/>
  </mergeCells>
  <printOptions horizontalCentered="1"/>
  <pageMargins left="0.19685039370078741" right="0.17" top="0.56999999999999995" bottom="0.19685039370078741" header="0.59055118110236227" footer="0.26"/>
  <pageSetup paperSize="9"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J52"/>
  <sheetViews>
    <sheetView topLeftCell="A13" zoomScale="110" zoomScaleNormal="110" workbookViewId="0">
      <selection activeCell="H21" sqref="H21"/>
    </sheetView>
  </sheetViews>
  <sheetFormatPr defaultColWidth="9" defaultRowHeight="12.75" x14ac:dyDescent="0.2"/>
  <cols>
    <col min="1" max="1" width="3.375" style="57" customWidth="1"/>
    <col min="2" max="2" width="22.25" style="57" customWidth="1"/>
    <col min="3" max="3" width="19.625" style="57" customWidth="1"/>
    <col min="4" max="4" width="24" style="57" customWidth="1"/>
    <col min="5" max="5" width="21.625" style="57" customWidth="1"/>
    <col min="6" max="6" width="23.125" style="57" customWidth="1"/>
    <col min="7" max="7" width="17" style="57" customWidth="1"/>
    <col min="8" max="16384" width="9" style="57"/>
  </cols>
  <sheetData>
    <row r="1" spans="1:10" s="1" customFormat="1" ht="27.75" customHeight="1" x14ac:dyDescent="0.6">
      <c r="A1" s="322" t="s">
        <v>0</v>
      </c>
      <c r="B1" s="323"/>
      <c r="C1" s="323"/>
      <c r="D1" s="323"/>
      <c r="E1" s="323"/>
      <c r="F1" s="323"/>
      <c r="G1" s="324"/>
    </row>
    <row r="2" spans="1:10" s="1" customFormat="1" ht="3.75" customHeight="1" x14ac:dyDescent="0.55000000000000004">
      <c r="A2" s="105"/>
      <c r="B2" s="3"/>
      <c r="C2" s="3"/>
      <c r="D2" s="3"/>
      <c r="E2" s="3"/>
      <c r="F2" s="3"/>
      <c r="G2" s="4"/>
    </row>
    <row r="3" spans="1:10" s="1" customFormat="1" ht="21" customHeight="1" x14ac:dyDescent="0.55000000000000004">
      <c r="A3" s="325" t="s">
        <v>1</v>
      </c>
      <c r="B3" s="326"/>
      <c r="C3" s="334" t="str">
        <f>company_name</f>
        <v>หจก. ทอสเท็มไทย</v>
      </c>
      <c r="D3" s="335"/>
      <c r="E3" s="5" t="s">
        <v>2</v>
      </c>
      <c r="F3" s="329" t="str">
        <f>department</f>
        <v>แผนกประกอบ(Housing sash fabrication)</v>
      </c>
      <c r="G3" s="330"/>
      <c r="H3" s="6"/>
      <c r="I3" s="6"/>
      <c r="J3" s="6"/>
    </row>
    <row r="4" spans="1:10" s="1" customFormat="1" ht="22.5" customHeight="1" x14ac:dyDescent="0.55000000000000004">
      <c r="A4" s="325" t="s">
        <v>3</v>
      </c>
      <c r="B4" s="326"/>
      <c r="C4" s="334" t="str">
        <f>position</f>
        <v>พนักงานตัด Ba Zai</v>
      </c>
      <c r="D4" s="335"/>
      <c r="E4" s="7" t="s">
        <v>4</v>
      </c>
      <c r="F4" s="295">
        <f>date_analy</f>
        <v>42149</v>
      </c>
      <c r="G4" s="296"/>
      <c r="H4" s="8"/>
      <c r="I4" s="8"/>
      <c r="J4" s="8"/>
    </row>
    <row r="5" spans="1:10" s="1" customFormat="1" ht="3" customHeight="1" x14ac:dyDescent="0.55000000000000004">
      <c r="A5" s="105"/>
      <c r="B5" s="9"/>
      <c r="C5" s="10"/>
      <c r="D5" s="10"/>
      <c r="E5" s="10"/>
      <c r="F5" s="11"/>
      <c r="G5" s="12"/>
      <c r="H5" s="13"/>
      <c r="I5" s="13"/>
      <c r="J5" s="13"/>
    </row>
    <row r="6" spans="1:10" s="1" customFormat="1" ht="22.5" customHeight="1" x14ac:dyDescent="0.55000000000000004">
      <c r="A6" s="106"/>
      <c r="B6" s="313" t="str">
        <f>duty_C</f>
        <v>ตัดชิ้นงาน (Bu Zai)</v>
      </c>
      <c r="C6" s="314"/>
      <c r="D6" s="315"/>
      <c r="E6" s="331" t="str">
        <f>taskC3</f>
        <v>ส่งมอบงาน Bu Zai</v>
      </c>
      <c r="F6" s="332"/>
      <c r="G6" s="333"/>
      <c r="H6" s="15"/>
      <c r="I6" s="15"/>
      <c r="J6" s="15"/>
    </row>
    <row r="7" spans="1:10" s="19" customFormat="1" ht="6" customHeight="1" x14ac:dyDescent="0.5">
      <c r="A7" s="16"/>
      <c r="B7" s="17"/>
      <c r="C7" s="17"/>
      <c r="D7" s="17"/>
      <c r="E7" s="17"/>
      <c r="F7" s="17"/>
      <c r="G7" s="18"/>
    </row>
    <row r="8" spans="1:10" s="24" customFormat="1" ht="21" x14ac:dyDescent="0.45">
      <c r="A8" s="309" t="s">
        <v>5</v>
      </c>
      <c r="B8" s="311" t="s">
        <v>6</v>
      </c>
      <c r="C8" s="21" t="s">
        <v>7</v>
      </c>
      <c r="D8" s="92" t="s">
        <v>8</v>
      </c>
      <c r="E8" s="21" t="s">
        <v>9</v>
      </c>
      <c r="F8" s="92" t="s">
        <v>10</v>
      </c>
      <c r="G8" s="23" t="s">
        <v>11</v>
      </c>
    </row>
    <row r="9" spans="1:10" s="24" customFormat="1" ht="18.75" customHeight="1" x14ac:dyDescent="0.45">
      <c r="A9" s="310"/>
      <c r="B9" s="312"/>
      <c r="C9" s="93" t="s">
        <v>12</v>
      </c>
      <c r="D9" s="94" t="s">
        <v>13</v>
      </c>
      <c r="E9" s="93" t="s">
        <v>14</v>
      </c>
      <c r="F9" s="94" t="s">
        <v>13</v>
      </c>
      <c r="G9" s="95" t="s">
        <v>15</v>
      </c>
    </row>
    <row r="10" spans="1:10" s="1" customFormat="1" ht="42" x14ac:dyDescent="0.45">
      <c r="A10" s="110"/>
      <c r="B10" s="111" t="s">
        <v>89</v>
      </c>
      <c r="C10" s="112" t="s">
        <v>276</v>
      </c>
      <c r="D10" s="112" t="s">
        <v>166</v>
      </c>
      <c r="E10" s="112" t="s">
        <v>154</v>
      </c>
      <c r="F10" s="112" t="s">
        <v>273</v>
      </c>
      <c r="G10" s="113" t="s">
        <v>170</v>
      </c>
    </row>
    <row r="11" spans="1:10" s="1" customFormat="1" ht="42" x14ac:dyDescent="0.45">
      <c r="A11" s="110"/>
      <c r="B11" s="111" t="s">
        <v>90</v>
      </c>
      <c r="C11" s="112" t="s">
        <v>275</v>
      </c>
      <c r="D11" s="112" t="s">
        <v>167</v>
      </c>
      <c r="E11" s="112" t="s">
        <v>154</v>
      </c>
      <c r="F11" s="112" t="s">
        <v>274</v>
      </c>
      <c r="G11" s="113" t="s">
        <v>168</v>
      </c>
    </row>
    <row r="12" spans="1:10" s="1" customFormat="1" ht="63" x14ac:dyDescent="0.45">
      <c r="A12" s="110"/>
      <c r="B12" s="111" t="s">
        <v>91</v>
      </c>
      <c r="C12" s="112" t="s">
        <v>165</v>
      </c>
      <c r="D12" s="112" t="s">
        <v>169</v>
      </c>
      <c r="E12" s="112" t="s">
        <v>152</v>
      </c>
      <c r="F12" s="112" t="s">
        <v>277</v>
      </c>
      <c r="G12" s="113" t="s">
        <v>170</v>
      </c>
    </row>
    <row r="13" spans="1:10" s="1" customFormat="1" ht="21" x14ac:dyDescent="0.45">
      <c r="A13" s="110"/>
      <c r="B13" s="111"/>
      <c r="C13" s="112"/>
      <c r="D13" s="112"/>
      <c r="E13" s="112"/>
      <c r="F13" s="112"/>
      <c r="G13" s="113"/>
    </row>
    <row r="14" spans="1:10" s="1" customFormat="1" ht="21" x14ac:dyDescent="0.45">
      <c r="A14" s="110"/>
      <c r="B14" s="111"/>
      <c r="C14" s="112"/>
      <c r="D14" s="112"/>
      <c r="E14" s="112"/>
      <c r="F14" s="112"/>
      <c r="G14" s="113"/>
    </row>
    <row r="15" spans="1:10" s="1" customFormat="1" ht="21.75" thickBot="1" x14ac:dyDescent="0.5">
      <c r="A15" s="120"/>
      <c r="B15" s="109"/>
      <c r="C15" s="107"/>
      <c r="D15" s="107"/>
      <c r="E15" s="107"/>
      <c r="F15" s="107"/>
      <c r="G15" s="108"/>
    </row>
    <row r="16" spans="1:10" s="1" customFormat="1" ht="21" x14ac:dyDescent="0.45">
      <c r="A16" s="292" t="s">
        <v>16</v>
      </c>
      <c r="B16" s="114" t="str">
        <f>IF(analyst1="","",analyst1)</f>
        <v>นางสาว นิตยา ชีแพง</v>
      </c>
      <c r="C16" s="307"/>
      <c r="D16" s="308"/>
      <c r="E16" s="96"/>
      <c r="F16" s="290" t="s">
        <v>17</v>
      </c>
      <c r="G16" s="303" t="s">
        <v>18</v>
      </c>
    </row>
    <row r="17" spans="1:7" s="1" customFormat="1" ht="21" x14ac:dyDescent="0.45">
      <c r="A17" s="293"/>
      <c r="B17" s="114" t="str">
        <f>IF(analyst2="","",analyst2)</f>
        <v>นายสันทัย หวังกำกลาง</v>
      </c>
      <c r="C17" s="305"/>
      <c r="D17" s="306"/>
      <c r="E17" s="53"/>
      <c r="F17" s="291"/>
      <c r="G17" s="304"/>
    </row>
    <row r="18" spans="1:7" s="1" customFormat="1" ht="21" x14ac:dyDescent="0.45">
      <c r="A18" s="293"/>
      <c r="B18" s="114" t="str">
        <f>IF(analyst3="","",analyst3)</f>
        <v>นายวุฒิพงศ์ อินทะนาม</v>
      </c>
      <c r="C18" s="305"/>
      <c r="D18" s="306"/>
      <c r="E18" s="53"/>
      <c r="F18" s="297" t="str">
        <f>IF(review="","",review)</f>
        <v/>
      </c>
      <c r="G18" s="299" t="str">
        <f>IF(approvers="","",approvers)</f>
        <v/>
      </c>
    </row>
    <row r="19" spans="1:7" s="1" customFormat="1" ht="21.75" thickBot="1" x14ac:dyDescent="0.5">
      <c r="A19" s="294"/>
      <c r="B19" s="115" t="str">
        <f>IF(analyst4="","",analyst4)</f>
        <v>นายวิทยา นิพลกรัง</v>
      </c>
      <c r="C19" s="301"/>
      <c r="D19" s="302"/>
      <c r="E19" s="56"/>
      <c r="F19" s="298"/>
      <c r="G19" s="300"/>
    </row>
    <row r="20" spans="1:7" s="1" customFormat="1" ht="18" customHeight="1" x14ac:dyDescent="0.45"/>
    <row r="21" spans="1:7" s="1" customFormat="1" ht="18" customHeight="1" x14ac:dyDescent="0.45"/>
    <row r="22" spans="1:7" s="1" customFormat="1" ht="17.100000000000001" customHeight="1" x14ac:dyDescent="0.45"/>
    <row r="23" spans="1:7" s="1" customFormat="1" ht="17.100000000000001" customHeight="1" x14ac:dyDescent="0.45"/>
    <row r="24" spans="1:7" s="1" customFormat="1" ht="21" x14ac:dyDescent="0.45"/>
    <row r="25" spans="1:7" s="1" customFormat="1" ht="21" x14ac:dyDescent="0.45"/>
    <row r="26" spans="1:7" s="1" customFormat="1" ht="21" x14ac:dyDescent="0.45"/>
    <row r="27" spans="1:7" s="1" customFormat="1" ht="21" x14ac:dyDescent="0.45"/>
    <row r="28" spans="1:7" s="1" customFormat="1" ht="21" x14ac:dyDescent="0.45"/>
    <row r="29" spans="1:7" s="1" customFormat="1" ht="21" x14ac:dyDescent="0.45"/>
    <row r="30" spans="1:7" s="1" customFormat="1" ht="21" x14ac:dyDescent="0.45"/>
    <row r="31" spans="1:7" s="1" customFormat="1" ht="21" x14ac:dyDescent="0.45"/>
    <row r="32" spans="1:7" s="1" customFormat="1" ht="21" x14ac:dyDescent="0.45"/>
    <row r="33" s="1" customFormat="1" ht="21" x14ac:dyDescent="0.45"/>
    <row r="34" s="1" customFormat="1" ht="21" x14ac:dyDescent="0.45"/>
    <row r="35" s="1" customFormat="1" ht="21" x14ac:dyDescent="0.45"/>
    <row r="36" s="1" customFormat="1" ht="21" x14ac:dyDescent="0.45"/>
    <row r="37" s="1" customFormat="1" ht="21" x14ac:dyDescent="0.45"/>
    <row r="38" s="1" customFormat="1" ht="21" x14ac:dyDescent="0.45"/>
    <row r="39" s="1" customFormat="1" ht="21" x14ac:dyDescent="0.45"/>
    <row r="40" s="1" customFormat="1" ht="21" x14ac:dyDescent="0.45"/>
    <row r="41" s="1" customFormat="1" ht="21" x14ac:dyDescent="0.45"/>
    <row r="42" s="1" customFormat="1" ht="21" x14ac:dyDescent="0.45"/>
    <row r="43" s="1" customFormat="1" ht="21" x14ac:dyDescent="0.45"/>
    <row r="44" s="1" customFormat="1" ht="21" x14ac:dyDescent="0.45"/>
    <row r="45" s="1" customFormat="1" ht="21" x14ac:dyDescent="0.45"/>
    <row r="46" s="1" customFormat="1" ht="21" x14ac:dyDescent="0.45"/>
    <row r="47" s="1" customFormat="1" ht="21" x14ac:dyDescent="0.45"/>
    <row r="48" s="1" customFormat="1" ht="21" x14ac:dyDescent="0.45"/>
    <row r="49" spans="1:7" s="1" customFormat="1" ht="21" x14ac:dyDescent="0.45"/>
    <row r="50" spans="1:7" s="1" customFormat="1" ht="21" x14ac:dyDescent="0.45"/>
    <row r="51" spans="1:7" s="1" customFormat="1" ht="21" x14ac:dyDescent="0.45">
      <c r="A51" s="57"/>
      <c r="B51" s="57"/>
      <c r="C51" s="57"/>
      <c r="D51" s="57"/>
      <c r="E51" s="57"/>
      <c r="F51" s="57"/>
      <c r="G51" s="57"/>
    </row>
    <row r="52" spans="1:7" s="1" customFormat="1" ht="21" x14ac:dyDescent="0.45">
      <c r="A52" s="57"/>
      <c r="B52" s="57"/>
      <c r="C52" s="57"/>
      <c r="D52" s="57"/>
      <c r="E52" s="57"/>
      <c r="F52" s="57"/>
      <c r="G52" s="57"/>
    </row>
  </sheetData>
  <mergeCells count="20">
    <mergeCell ref="A1:G1"/>
    <mergeCell ref="A3:B3"/>
    <mergeCell ref="C3:D3"/>
    <mergeCell ref="F3:G3"/>
    <mergeCell ref="A4:B4"/>
    <mergeCell ref="C4:D4"/>
    <mergeCell ref="F4:G4"/>
    <mergeCell ref="A8:A9"/>
    <mergeCell ref="B8:B9"/>
    <mergeCell ref="A16:A19"/>
    <mergeCell ref="C16:D16"/>
    <mergeCell ref="F16:F17"/>
    <mergeCell ref="C17:D17"/>
    <mergeCell ref="C18:D18"/>
    <mergeCell ref="F18:F19"/>
    <mergeCell ref="G18:G19"/>
    <mergeCell ref="C19:D19"/>
    <mergeCell ref="B6:D6"/>
    <mergeCell ref="E6:G6"/>
    <mergeCell ref="G16:G17"/>
  </mergeCells>
  <printOptions horizontalCentered="1"/>
  <pageMargins left="0.19685039370078741" right="0.17" top="0.56999999999999995" bottom="0.19685039370078741" header="0.59055118110236227" footer="0.26"/>
  <pageSetup paperSize="9" orientation="landscape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1:J53"/>
  <sheetViews>
    <sheetView topLeftCell="A5" zoomScale="90" zoomScaleNormal="90" workbookViewId="0">
      <selection activeCell="E6" sqref="E6:G6"/>
    </sheetView>
  </sheetViews>
  <sheetFormatPr defaultColWidth="9" defaultRowHeight="12.75" x14ac:dyDescent="0.2"/>
  <cols>
    <col min="1" max="1" width="3.375" style="57" customWidth="1"/>
    <col min="2" max="2" width="24" style="57" customWidth="1"/>
    <col min="3" max="3" width="19.875" style="57" customWidth="1"/>
    <col min="4" max="4" width="24.5" style="57" customWidth="1"/>
    <col min="5" max="5" width="21.625" style="57" customWidth="1"/>
    <col min="6" max="6" width="23.125" style="57" customWidth="1"/>
    <col min="7" max="7" width="19" style="57" customWidth="1"/>
    <col min="8" max="16384" width="9" style="57"/>
  </cols>
  <sheetData>
    <row r="1" spans="1:10" s="1" customFormat="1" ht="27.75" customHeight="1" x14ac:dyDescent="0.6">
      <c r="A1" s="322" t="s">
        <v>0</v>
      </c>
      <c r="B1" s="323"/>
      <c r="C1" s="323"/>
      <c r="D1" s="323"/>
      <c r="E1" s="323"/>
      <c r="F1" s="323"/>
      <c r="G1" s="324"/>
    </row>
    <row r="2" spans="1:10" s="1" customFormat="1" ht="3.75" customHeight="1" x14ac:dyDescent="0.55000000000000004">
      <c r="A2" s="105"/>
      <c r="B2" s="3"/>
      <c r="C2" s="3"/>
      <c r="D2" s="3"/>
      <c r="E2" s="3"/>
      <c r="F2" s="3"/>
      <c r="G2" s="4"/>
    </row>
    <row r="3" spans="1:10" s="1" customFormat="1" ht="21" customHeight="1" x14ac:dyDescent="0.55000000000000004">
      <c r="A3" s="325" t="s">
        <v>1</v>
      </c>
      <c r="B3" s="326"/>
      <c r="C3" s="334" t="str">
        <f>company_name</f>
        <v>หจก. ทอสเท็มไทย</v>
      </c>
      <c r="D3" s="335"/>
      <c r="E3" s="5" t="s">
        <v>2</v>
      </c>
      <c r="F3" s="329" t="str">
        <f>department</f>
        <v>แผนกประกอบ(Housing sash fabrication)</v>
      </c>
      <c r="G3" s="330"/>
      <c r="H3" s="6"/>
      <c r="I3" s="6"/>
      <c r="J3" s="6"/>
    </row>
    <row r="4" spans="1:10" s="1" customFormat="1" ht="22.5" customHeight="1" x14ac:dyDescent="0.55000000000000004">
      <c r="A4" s="325" t="s">
        <v>3</v>
      </c>
      <c r="B4" s="326"/>
      <c r="C4" s="334" t="str">
        <f>position</f>
        <v>พนักงานตัด Ba Zai</v>
      </c>
      <c r="D4" s="335"/>
      <c r="E4" s="7" t="s">
        <v>4</v>
      </c>
      <c r="F4" s="295">
        <f>date_analy</f>
        <v>42149</v>
      </c>
      <c r="G4" s="296"/>
      <c r="H4" s="8"/>
      <c r="I4" s="8"/>
      <c r="J4" s="8"/>
    </row>
    <row r="5" spans="1:10" s="1" customFormat="1" ht="3" customHeight="1" x14ac:dyDescent="0.55000000000000004">
      <c r="A5" s="105"/>
      <c r="B5" s="9"/>
      <c r="C5" s="10"/>
      <c r="D5" s="10"/>
      <c r="E5" s="10"/>
      <c r="F5" s="11"/>
      <c r="G5" s="12"/>
      <c r="H5" s="13"/>
      <c r="I5" s="13"/>
      <c r="J5" s="13"/>
    </row>
    <row r="6" spans="1:10" s="1" customFormat="1" ht="22.5" customHeight="1" x14ac:dyDescent="0.55000000000000004">
      <c r="A6" s="106"/>
      <c r="B6" s="313" t="str">
        <f>duty_D</f>
        <v>ทิ้งเศษชิ้นงาน (Scrap)</v>
      </c>
      <c r="C6" s="314"/>
      <c r="D6" s="315"/>
      <c r="E6" s="331" t="str">
        <f>taskD1</f>
        <v>เก็บของเสียจากการตัด (Cutting)</v>
      </c>
      <c r="F6" s="332"/>
      <c r="G6" s="333"/>
      <c r="H6" s="15"/>
      <c r="I6" s="15"/>
      <c r="J6" s="15"/>
    </row>
    <row r="7" spans="1:10" s="19" customFormat="1" ht="6" customHeight="1" x14ac:dyDescent="0.5">
      <c r="A7" s="16"/>
      <c r="B7" s="17"/>
      <c r="C7" s="17"/>
      <c r="D7" s="17"/>
      <c r="E7" s="17"/>
      <c r="F7" s="17"/>
      <c r="G7" s="18"/>
    </row>
    <row r="8" spans="1:10" s="24" customFormat="1" ht="21" x14ac:dyDescent="0.45">
      <c r="A8" s="309" t="s">
        <v>5</v>
      </c>
      <c r="B8" s="311" t="s">
        <v>6</v>
      </c>
      <c r="C8" s="21" t="s">
        <v>7</v>
      </c>
      <c r="D8" s="92" t="s">
        <v>8</v>
      </c>
      <c r="E8" s="21" t="s">
        <v>9</v>
      </c>
      <c r="F8" s="92" t="s">
        <v>10</v>
      </c>
      <c r="G8" s="23" t="s">
        <v>11</v>
      </c>
    </row>
    <row r="9" spans="1:10" s="24" customFormat="1" ht="18.75" customHeight="1" x14ac:dyDescent="0.45">
      <c r="A9" s="310"/>
      <c r="B9" s="312"/>
      <c r="C9" s="93" t="s">
        <v>12</v>
      </c>
      <c r="D9" s="94" t="s">
        <v>13</v>
      </c>
      <c r="E9" s="93" t="s">
        <v>14</v>
      </c>
      <c r="F9" s="94" t="s">
        <v>13</v>
      </c>
      <c r="G9" s="95" t="s">
        <v>15</v>
      </c>
    </row>
    <row r="10" spans="1:10" s="1" customFormat="1" ht="42" x14ac:dyDescent="0.45">
      <c r="A10" s="110"/>
      <c r="B10" s="111" t="s">
        <v>171</v>
      </c>
      <c r="C10" s="112" t="s">
        <v>262</v>
      </c>
      <c r="D10" s="112" t="s">
        <v>263</v>
      </c>
      <c r="E10" s="112" t="s">
        <v>148</v>
      </c>
      <c r="F10" s="112" t="s">
        <v>265</v>
      </c>
      <c r="G10" s="113" t="s">
        <v>266</v>
      </c>
    </row>
    <row r="11" spans="1:10" s="1" customFormat="1" ht="42" x14ac:dyDescent="0.45">
      <c r="A11" s="110"/>
      <c r="B11" s="111" t="s">
        <v>172</v>
      </c>
      <c r="C11" s="112" t="s">
        <v>261</v>
      </c>
      <c r="D11" s="112" t="s">
        <v>263</v>
      </c>
      <c r="E11" s="112" t="s">
        <v>148</v>
      </c>
      <c r="F11" s="112" t="s">
        <v>264</v>
      </c>
      <c r="G11" s="113" t="s">
        <v>266</v>
      </c>
    </row>
    <row r="12" spans="1:10" s="1" customFormat="1" ht="42" x14ac:dyDescent="0.45">
      <c r="A12" s="110"/>
      <c r="B12" s="111" t="s">
        <v>173</v>
      </c>
      <c r="C12" s="112" t="s">
        <v>262</v>
      </c>
      <c r="D12" s="112" t="s">
        <v>263</v>
      </c>
      <c r="E12" s="112" t="s">
        <v>148</v>
      </c>
      <c r="F12" s="112" t="s">
        <v>265</v>
      </c>
      <c r="G12" s="113" t="s">
        <v>266</v>
      </c>
    </row>
    <row r="13" spans="1:10" s="1" customFormat="1" ht="42" x14ac:dyDescent="0.45">
      <c r="A13" s="110"/>
      <c r="B13" s="111" t="s">
        <v>174</v>
      </c>
      <c r="C13" s="112" t="s">
        <v>262</v>
      </c>
      <c r="D13" s="112" t="s">
        <v>263</v>
      </c>
      <c r="E13" s="112" t="s">
        <v>148</v>
      </c>
      <c r="F13" s="112" t="s">
        <v>265</v>
      </c>
      <c r="G13" s="113" t="s">
        <v>266</v>
      </c>
    </row>
    <row r="14" spans="1:10" s="1" customFormat="1" ht="42" x14ac:dyDescent="0.45">
      <c r="A14" s="110"/>
      <c r="B14" s="111" t="s">
        <v>175</v>
      </c>
      <c r="C14" s="112" t="s">
        <v>262</v>
      </c>
      <c r="D14" s="112" t="s">
        <v>263</v>
      </c>
      <c r="E14" s="112" t="s">
        <v>148</v>
      </c>
      <c r="F14" s="112" t="s">
        <v>265</v>
      </c>
      <c r="G14" s="113" t="s">
        <v>266</v>
      </c>
    </row>
    <row r="15" spans="1:10" s="1" customFormat="1" ht="21" x14ac:dyDescent="0.45">
      <c r="A15" s="110"/>
      <c r="B15" s="111"/>
      <c r="C15" s="112"/>
      <c r="D15" s="112"/>
      <c r="E15" s="112"/>
      <c r="F15" s="112"/>
      <c r="G15" s="113"/>
    </row>
    <row r="16" spans="1:10" s="1" customFormat="1" ht="21.75" thickBot="1" x14ac:dyDescent="0.5">
      <c r="A16" s="120"/>
      <c r="B16" s="109"/>
      <c r="C16" s="107"/>
      <c r="D16" s="107"/>
      <c r="E16" s="107"/>
      <c r="F16" s="107"/>
      <c r="G16" s="108"/>
    </row>
    <row r="17" spans="1:7" s="1" customFormat="1" ht="21" x14ac:dyDescent="0.45">
      <c r="A17" s="292" t="s">
        <v>16</v>
      </c>
      <c r="B17" s="114" t="str">
        <f>IF(analyst1="","",analyst1)</f>
        <v>นางสาว นิตยา ชีแพง</v>
      </c>
      <c r="C17" s="307"/>
      <c r="D17" s="308"/>
      <c r="E17" s="96"/>
      <c r="F17" s="290" t="s">
        <v>17</v>
      </c>
      <c r="G17" s="303" t="s">
        <v>18</v>
      </c>
    </row>
    <row r="18" spans="1:7" s="1" customFormat="1" ht="21" x14ac:dyDescent="0.45">
      <c r="A18" s="293"/>
      <c r="B18" s="114" t="str">
        <f>IF(analyst2="","",analyst2)</f>
        <v>นายสันทัย หวังกำกลาง</v>
      </c>
      <c r="C18" s="305"/>
      <c r="D18" s="306"/>
      <c r="E18" s="53"/>
      <c r="F18" s="291"/>
      <c r="G18" s="304"/>
    </row>
    <row r="19" spans="1:7" s="1" customFormat="1" ht="21" x14ac:dyDescent="0.45">
      <c r="A19" s="293"/>
      <c r="B19" s="114" t="str">
        <f>IF(analyst3="","",analyst3)</f>
        <v>นายวุฒิพงศ์ อินทะนาม</v>
      </c>
      <c r="C19" s="305"/>
      <c r="D19" s="306"/>
      <c r="E19" s="53"/>
      <c r="F19" s="297" t="str">
        <f>IF(review="","",review)</f>
        <v/>
      </c>
      <c r="G19" s="299" t="str">
        <f>IF(approvers="","",approvers)</f>
        <v/>
      </c>
    </row>
    <row r="20" spans="1:7" s="1" customFormat="1" ht="21.75" thickBot="1" x14ac:dyDescent="0.5">
      <c r="A20" s="294"/>
      <c r="B20" s="115" t="str">
        <f>IF(analyst4="","",analyst4)</f>
        <v>นายวิทยา นิพลกรัง</v>
      </c>
      <c r="C20" s="301"/>
      <c r="D20" s="302"/>
      <c r="E20" s="56"/>
      <c r="F20" s="298"/>
      <c r="G20" s="300"/>
    </row>
    <row r="21" spans="1:7" s="1" customFormat="1" ht="18" customHeight="1" x14ac:dyDescent="0.45"/>
    <row r="22" spans="1:7" s="1" customFormat="1" ht="18" customHeight="1" x14ac:dyDescent="0.45"/>
    <row r="23" spans="1:7" s="1" customFormat="1" ht="17.100000000000001" customHeight="1" x14ac:dyDescent="0.45"/>
    <row r="24" spans="1:7" s="1" customFormat="1" ht="17.100000000000001" customHeight="1" x14ac:dyDescent="0.45"/>
    <row r="25" spans="1:7" s="1" customFormat="1" ht="21" x14ac:dyDescent="0.45"/>
    <row r="26" spans="1:7" s="1" customFormat="1" ht="21" x14ac:dyDescent="0.45"/>
    <row r="27" spans="1:7" s="1" customFormat="1" ht="21" x14ac:dyDescent="0.45"/>
    <row r="28" spans="1:7" s="1" customFormat="1" ht="21" x14ac:dyDescent="0.45"/>
    <row r="29" spans="1:7" s="1" customFormat="1" ht="21" x14ac:dyDescent="0.45"/>
    <row r="30" spans="1:7" s="1" customFormat="1" ht="21" x14ac:dyDescent="0.45"/>
    <row r="31" spans="1:7" s="1" customFormat="1" ht="21" x14ac:dyDescent="0.45"/>
    <row r="32" spans="1:7" s="1" customFormat="1" ht="21" x14ac:dyDescent="0.45"/>
    <row r="33" s="1" customFormat="1" ht="21" x14ac:dyDescent="0.45"/>
    <row r="34" s="1" customFormat="1" ht="21" x14ac:dyDescent="0.45"/>
    <row r="35" s="1" customFormat="1" ht="21" x14ac:dyDescent="0.45"/>
    <row r="36" s="1" customFormat="1" ht="21" x14ac:dyDescent="0.45"/>
    <row r="37" s="1" customFormat="1" ht="21" x14ac:dyDescent="0.45"/>
    <row r="38" s="1" customFormat="1" ht="21" x14ac:dyDescent="0.45"/>
    <row r="39" s="1" customFormat="1" ht="21" x14ac:dyDescent="0.45"/>
    <row r="40" s="1" customFormat="1" ht="21" x14ac:dyDescent="0.45"/>
    <row r="41" s="1" customFormat="1" ht="21" x14ac:dyDescent="0.45"/>
    <row r="42" s="1" customFormat="1" ht="21" x14ac:dyDescent="0.45"/>
    <row r="43" s="1" customFormat="1" ht="21" x14ac:dyDescent="0.45"/>
    <row r="44" s="1" customFormat="1" ht="21" x14ac:dyDescent="0.45"/>
    <row r="45" s="1" customFormat="1" ht="21" x14ac:dyDescent="0.45"/>
    <row r="46" s="1" customFormat="1" ht="21" x14ac:dyDescent="0.45"/>
    <row r="47" s="1" customFormat="1" ht="21" x14ac:dyDescent="0.45"/>
    <row r="48" s="1" customFormat="1" ht="21" x14ac:dyDescent="0.45"/>
    <row r="49" spans="1:7" s="1" customFormat="1" ht="21" x14ac:dyDescent="0.45"/>
    <row r="50" spans="1:7" s="1" customFormat="1" ht="21" x14ac:dyDescent="0.45"/>
    <row r="51" spans="1:7" s="1" customFormat="1" ht="21" x14ac:dyDescent="0.45"/>
    <row r="52" spans="1:7" s="1" customFormat="1" ht="21" x14ac:dyDescent="0.45">
      <c r="A52" s="57"/>
      <c r="B52" s="57"/>
      <c r="C52" s="57"/>
      <c r="D52" s="57"/>
      <c r="E52" s="57"/>
      <c r="F52" s="57"/>
      <c r="G52" s="57"/>
    </row>
    <row r="53" spans="1:7" s="1" customFormat="1" ht="21" x14ac:dyDescent="0.45">
      <c r="A53" s="57"/>
      <c r="B53" s="57"/>
      <c r="C53" s="57"/>
      <c r="D53" s="57"/>
      <c r="E53" s="57"/>
      <c r="F53" s="57"/>
      <c r="G53" s="57"/>
    </row>
  </sheetData>
  <mergeCells count="20">
    <mergeCell ref="A1:G1"/>
    <mergeCell ref="A3:B3"/>
    <mergeCell ref="C3:D3"/>
    <mergeCell ref="F3:G3"/>
    <mergeCell ref="A4:B4"/>
    <mergeCell ref="C4:D4"/>
    <mergeCell ref="F4:G4"/>
    <mergeCell ref="A8:A9"/>
    <mergeCell ref="B8:B9"/>
    <mergeCell ref="A17:A20"/>
    <mergeCell ref="C17:D17"/>
    <mergeCell ref="F17:F18"/>
    <mergeCell ref="C18:D18"/>
    <mergeCell ref="C19:D19"/>
    <mergeCell ref="F19:F20"/>
    <mergeCell ref="G19:G20"/>
    <mergeCell ref="C20:D20"/>
    <mergeCell ref="B6:D6"/>
    <mergeCell ref="E6:G6"/>
    <mergeCell ref="G17:G18"/>
  </mergeCells>
  <printOptions horizontalCentered="1"/>
  <pageMargins left="0.19685039370078741" right="0.17" top="0.56999999999999995" bottom="0.19685039370078741" header="0.59055118110236227" footer="0.26"/>
  <pageSetup paperSize="9" orientation="landscape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1:J53"/>
  <sheetViews>
    <sheetView zoomScaleNormal="100" workbookViewId="0">
      <selection activeCell="D15" sqref="D15"/>
    </sheetView>
  </sheetViews>
  <sheetFormatPr defaultColWidth="9" defaultRowHeight="12.75" x14ac:dyDescent="0.2"/>
  <cols>
    <col min="1" max="1" width="3.375" style="57" customWidth="1"/>
    <col min="2" max="2" width="23.5" style="57" customWidth="1"/>
    <col min="3" max="3" width="19.875" style="57" customWidth="1"/>
    <col min="4" max="4" width="23.375" style="57" customWidth="1"/>
    <col min="5" max="5" width="21.625" style="57" customWidth="1"/>
    <col min="6" max="6" width="23.125" style="57" customWidth="1"/>
    <col min="7" max="7" width="19" style="57" customWidth="1"/>
    <col min="8" max="16384" width="9" style="57"/>
  </cols>
  <sheetData>
    <row r="1" spans="1:10" s="1" customFormat="1" ht="27.75" customHeight="1" x14ac:dyDescent="0.6">
      <c r="A1" s="322" t="s">
        <v>0</v>
      </c>
      <c r="B1" s="323"/>
      <c r="C1" s="323"/>
      <c r="D1" s="323"/>
      <c r="E1" s="323"/>
      <c r="F1" s="323"/>
      <c r="G1" s="324"/>
    </row>
    <row r="2" spans="1:10" s="1" customFormat="1" ht="3.75" customHeight="1" x14ac:dyDescent="0.55000000000000004">
      <c r="A2" s="105"/>
      <c r="B2" s="3"/>
      <c r="C2" s="3"/>
      <c r="D2" s="3"/>
      <c r="E2" s="3"/>
      <c r="F2" s="3"/>
      <c r="G2" s="4"/>
    </row>
    <row r="3" spans="1:10" s="1" customFormat="1" ht="21" customHeight="1" x14ac:dyDescent="0.55000000000000004">
      <c r="A3" s="325" t="s">
        <v>1</v>
      </c>
      <c r="B3" s="326"/>
      <c r="C3" s="334" t="str">
        <f>company_name</f>
        <v>หจก. ทอสเท็มไทย</v>
      </c>
      <c r="D3" s="335"/>
      <c r="E3" s="5" t="s">
        <v>2</v>
      </c>
      <c r="F3" s="329" t="str">
        <f>department</f>
        <v>แผนกประกอบ(Housing sash fabrication)</v>
      </c>
      <c r="G3" s="330"/>
      <c r="H3" s="6"/>
      <c r="I3" s="6"/>
      <c r="J3" s="6"/>
    </row>
    <row r="4" spans="1:10" s="1" customFormat="1" ht="22.5" customHeight="1" x14ac:dyDescent="0.55000000000000004">
      <c r="A4" s="325" t="s">
        <v>3</v>
      </c>
      <c r="B4" s="326"/>
      <c r="C4" s="334" t="str">
        <f>position</f>
        <v>พนักงานตัด Ba Zai</v>
      </c>
      <c r="D4" s="335"/>
      <c r="E4" s="7" t="s">
        <v>4</v>
      </c>
      <c r="F4" s="295">
        <f>date_analy</f>
        <v>42149</v>
      </c>
      <c r="G4" s="296"/>
      <c r="H4" s="8"/>
      <c r="I4" s="8"/>
      <c r="J4" s="8"/>
    </row>
    <row r="5" spans="1:10" s="1" customFormat="1" ht="3" customHeight="1" x14ac:dyDescent="0.55000000000000004">
      <c r="A5" s="105"/>
      <c r="B5" s="9"/>
      <c r="C5" s="10"/>
      <c r="D5" s="10"/>
      <c r="E5" s="10"/>
      <c r="F5" s="11"/>
      <c r="G5" s="12"/>
      <c r="H5" s="13"/>
      <c r="I5" s="13"/>
      <c r="J5" s="13"/>
    </row>
    <row r="6" spans="1:10" s="1" customFormat="1" ht="22.5" customHeight="1" x14ac:dyDescent="0.55000000000000004">
      <c r="A6" s="106"/>
      <c r="B6" s="313" t="str">
        <f>duty_D</f>
        <v>ทิ้งเศษชิ้นงาน (Scrap)</v>
      </c>
      <c r="C6" s="314"/>
      <c r="D6" s="315"/>
      <c r="E6" s="331" t="str">
        <f>taskD2</f>
        <v>บันทึกของเสียประจำวัน</v>
      </c>
      <c r="F6" s="332"/>
      <c r="G6" s="333"/>
      <c r="H6" s="15"/>
      <c r="I6" s="15"/>
      <c r="J6" s="15"/>
    </row>
    <row r="7" spans="1:10" s="19" customFormat="1" ht="6" customHeight="1" x14ac:dyDescent="0.5">
      <c r="A7" s="16"/>
      <c r="B7" s="17"/>
      <c r="C7" s="17"/>
      <c r="D7" s="17"/>
      <c r="E7" s="17"/>
      <c r="F7" s="17"/>
      <c r="G7" s="18"/>
    </row>
    <row r="8" spans="1:10" s="24" customFormat="1" ht="21" x14ac:dyDescent="0.45">
      <c r="A8" s="309" t="s">
        <v>5</v>
      </c>
      <c r="B8" s="311" t="s">
        <v>6</v>
      </c>
      <c r="C8" s="21" t="s">
        <v>7</v>
      </c>
      <c r="D8" s="92" t="s">
        <v>8</v>
      </c>
      <c r="E8" s="21" t="s">
        <v>9</v>
      </c>
      <c r="F8" s="92" t="s">
        <v>10</v>
      </c>
      <c r="G8" s="23" t="s">
        <v>11</v>
      </c>
    </row>
    <row r="9" spans="1:10" s="24" customFormat="1" ht="18.75" customHeight="1" x14ac:dyDescent="0.45">
      <c r="A9" s="310"/>
      <c r="B9" s="312"/>
      <c r="C9" s="93" t="s">
        <v>12</v>
      </c>
      <c r="D9" s="94" t="s">
        <v>13</v>
      </c>
      <c r="E9" s="93" t="s">
        <v>14</v>
      </c>
      <c r="F9" s="94" t="s">
        <v>13</v>
      </c>
      <c r="G9" s="95" t="s">
        <v>15</v>
      </c>
    </row>
    <row r="10" spans="1:10" s="1" customFormat="1" ht="21" x14ac:dyDescent="0.45">
      <c r="A10" s="110"/>
      <c r="B10" s="111" t="s">
        <v>176</v>
      </c>
      <c r="C10" s="112" t="s">
        <v>123</v>
      </c>
      <c r="D10" s="112" t="s">
        <v>147</v>
      </c>
      <c r="E10" s="112" t="s">
        <v>128</v>
      </c>
      <c r="F10" s="113" t="s">
        <v>268</v>
      </c>
      <c r="G10" s="113" t="s">
        <v>270</v>
      </c>
    </row>
    <row r="11" spans="1:10" s="1" customFormat="1" ht="21" x14ac:dyDescent="0.45">
      <c r="A11" s="110"/>
      <c r="B11" s="111" t="s">
        <v>177</v>
      </c>
      <c r="C11" s="112" t="s">
        <v>123</v>
      </c>
      <c r="D11" s="112" t="s">
        <v>147</v>
      </c>
      <c r="E11" s="112" t="s">
        <v>128</v>
      </c>
      <c r="F11" s="113" t="s">
        <v>268</v>
      </c>
      <c r="G11" s="113" t="s">
        <v>270</v>
      </c>
    </row>
    <row r="12" spans="1:10" s="1" customFormat="1" ht="21" x14ac:dyDescent="0.45">
      <c r="A12" s="110"/>
      <c r="B12" s="111" t="s">
        <v>178</v>
      </c>
      <c r="C12" s="112" t="s">
        <v>123</v>
      </c>
      <c r="D12" s="112" t="s">
        <v>147</v>
      </c>
      <c r="E12" s="112" t="s">
        <v>128</v>
      </c>
      <c r="F12" s="113" t="s">
        <v>268</v>
      </c>
      <c r="G12" s="113" t="s">
        <v>270</v>
      </c>
    </row>
    <row r="13" spans="1:10" s="1" customFormat="1" ht="21" x14ac:dyDescent="0.45">
      <c r="A13" s="110"/>
      <c r="B13" s="111" t="s">
        <v>179</v>
      </c>
      <c r="C13" s="112" t="s">
        <v>267</v>
      </c>
      <c r="D13" s="112" t="s">
        <v>180</v>
      </c>
      <c r="E13" s="112" t="s">
        <v>128</v>
      </c>
      <c r="F13" s="113" t="s">
        <v>269</v>
      </c>
      <c r="G13" s="113" t="s">
        <v>270</v>
      </c>
    </row>
    <row r="14" spans="1:10" s="1" customFormat="1" ht="21" x14ac:dyDescent="0.45">
      <c r="A14" s="110"/>
      <c r="B14" s="111"/>
      <c r="C14" s="112"/>
      <c r="D14" s="112"/>
      <c r="E14" s="112"/>
      <c r="F14" s="112"/>
      <c r="G14" s="113"/>
    </row>
    <row r="15" spans="1:10" s="1" customFormat="1" ht="21" x14ac:dyDescent="0.45">
      <c r="A15" s="110"/>
      <c r="B15" s="111"/>
      <c r="C15" s="112"/>
      <c r="D15" s="112"/>
      <c r="E15" s="112"/>
      <c r="F15" s="112"/>
      <c r="G15" s="113"/>
    </row>
    <row r="16" spans="1:10" s="1" customFormat="1" ht="21.75" thickBot="1" x14ac:dyDescent="0.5">
      <c r="A16" s="120"/>
      <c r="B16" s="109"/>
      <c r="C16" s="107"/>
      <c r="D16" s="107"/>
      <c r="E16" s="107"/>
      <c r="F16" s="107"/>
      <c r="G16" s="108"/>
    </row>
    <row r="17" spans="1:7" s="1" customFormat="1" ht="21" x14ac:dyDescent="0.45">
      <c r="A17" s="292" t="s">
        <v>16</v>
      </c>
      <c r="B17" s="114" t="str">
        <f>IF(analyst1="","",analyst1)</f>
        <v>นางสาว นิตยา ชีแพง</v>
      </c>
      <c r="C17" s="307"/>
      <c r="D17" s="308"/>
      <c r="E17" s="96"/>
      <c r="F17" s="290" t="s">
        <v>17</v>
      </c>
      <c r="G17" s="303" t="s">
        <v>18</v>
      </c>
    </row>
    <row r="18" spans="1:7" s="1" customFormat="1" ht="21" x14ac:dyDescent="0.45">
      <c r="A18" s="293"/>
      <c r="B18" s="114" t="str">
        <f>IF(analyst2="","",analyst2)</f>
        <v>นายสันทัย หวังกำกลาง</v>
      </c>
      <c r="C18" s="305"/>
      <c r="D18" s="306"/>
      <c r="E18" s="53"/>
      <c r="F18" s="291"/>
      <c r="G18" s="304"/>
    </row>
    <row r="19" spans="1:7" s="1" customFormat="1" ht="21" x14ac:dyDescent="0.45">
      <c r="A19" s="293"/>
      <c r="B19" s="114" t="str">
        <f>IF(analyst3="","",analyst3)</f>
        <v>นายวุฒิพงศ์ อินทะนาม</v>
      </c>
      <c r="C19" s="305"/>
      <c r="D19" s="306"/>
      <c r="E19" s="53"/>
      <c r="F19" s="297" t="str">
        <f>IF(review="","",review)</f>
        <v/>
      </c>
      <c r="G19" s="299" t="str">
        <f>IF(approvers="","",approvers)</f>
        <v/>
      </c>
    </row>
    <row r="20" spans="1:7" s="1" customFormat="1" ht="21.75" thickBot="1" x14ac:dyDescent="0.5">
      <c r="A20" s="294"/>
      <c r="B20" s="115" t="str">
        <f>IF(analyst4="","",analyst4)</f>
        <v>นายวิทยา นิพลกรัง</v>
      </c>
      <c r="C20" s="301"/>
      <c r="D20" s="302"/>
      <c r="E20" s="56"/>
      <c r="F20" s="298"/>
      <c r="G20" s="300"/>
    </row>
    <row r="21" spans="1:7" s="1" customFormat="1" ht="18" customHeight="1" x14ac:dyDescent="0.45"/>
    <row r="22" spans="1:7" s="1" customFormat="1" ht="18" customHeight="1" x14ac:dyDescent="0.45"/>
    <row r="23" spans="1:7" s="1" customFormat="1" ht="17.100000000000001" customHeight="1" x14ac:dyDescent="0.45"/>
    <row r="24" spans="1:7" s="1" customFormat="1" ht="17.100000000000001" customHeight="1" x14ac:dyDescent="0.45"/>
    <row r="25" spans="1:7" s="1" customFormat="1" ht="21" x14ac:dyDescent="0.45"/>
    <row r="26" spans="1:7" s="1" customFormat="1" ht="21" x14ac:dyDescent="0.45"/>
    <row r="27" spans="1:7" s="1" customFormat="1" ht="21" x14ac:dyDescent="0.45"/>
    <row r="28" spans="1:7" s="1" customFormat="1" ht="21" x14ac:dyDescent="0.45"/>
    <row r="29" spans="1:7" s="1" customFormat="1" ht="21" x14ac:dyDescent="0.45"/>
    <row r="30" spans="1:7" s="1" customFormat="1" ht="21" x14ac:dyDescent="0.45"/>
    <row r="31" spans="1:7" s="1" customFormat="1" ht="21" x14ac:dyDescent="0.45"/>
    <row r="32" spans="1:7" s="1" customFormat="1" ht="21" x14ac:dyDescent="0.45"/>
    <row r="33" s="1" customFormat="1" ht="21" x14ac:dyDescent="0.45"/>
    <row r="34" s="1" customFormat="1" ht="21" x14ac:dyDescent="0.45"/>
    <row r="35" s="1" customFormat="1" ht="21" x14ac:dyDescent="0.45"/>
    <row r="36" s="1" customFormat="1" ht="21" x14ac:dyDescent="0.45"/>
    <row r="37" s="1" customFormat="1" ht="21" x14ac:dyDescent="0.45"/>
    <row r="38" s="1" customFormat="1" ht="21" x14ac:dyDescent="0.45"/>
    <row r="39" s="1" customFormat="1" ht="21" x14ac:dyDescent="0.45"/>
    <row r="40" s="1" customFormat="1" ht="21" x14ac:dyDescent="0.45"/>
    <row r="41" s="1" customFormat="1" ht="21" x14ac:dyDescent="0.45"/>
    <row r="42" s="1" customFormat="1" ht="21" x14ac:dyDescent="0.45"/>
    <row r="43" s="1" customFormat="1" ht="21" x14ac:dyDescent="0.45"/>
    <row r="44" s="1" customFormat="1" ht="21" x14ac:dyDescent="0.45"/>
    <row r="45" s="1" customFormat="1" ht="21" x14ac:dyDescent="0.45"/>
    <row r="46" s="1" customFormat="1" ht="21" x14ac:dyDescent="0.45"/>
    <row r="47" s="1" customFormat="1" ht="21" x14ac:dyDescent="0.45"/>
    <row r="48" s="1" customFormat="1" ht="21" x14ac:dyDescent="0.45"/>
    <row r="49" spans="1:7" s="1" customFormat="1" ht="21" x14ac:dyDescent="0.45"/>
    <row r="50" spans="1:7" s="1" customFormat="1" ht="21" x14ac:dyDescent="0.45"/>
    <row r="51" spans="1:7" s="1" customFormat="1" ht="21" x14ac:dyDescent="0.45"/>
    <row r="52" spans="1:7" s="1" customFormat="1" ht="21" x14ac:dyDescent="0.45">
      <c r="A52" s="57"/>
      <c r="B52" s="57"/>
      <c r="C52" s="57"/>
      <c r="D52" s="57"/>
      <c r="E52" s="57"/>
      <c r="F52" s="57"/>
      <c r="G52" s="57"/>
    </row>
    <row r="53" spans="1:7" s="1" customFormat="1" ht="21" x14ac:dyDescent="0.45">
      <c r="A53" s="57"/>
      <c r="B53" s="57"/>
      <c r="C53" s="57"/>
      <c r="D53" s="57"/>
      <c r="E53" s="57"/>
      <c r="F53" s="57"/>
      <c r="G53" s="57"/>
    </row>
  </sheetData>
  <mergeCells count="20">
    <mergeCell ref="A1:G1"/>
    <mergeCell ref="A3:B3"/>
    <mergeCell ref="C3:D3"/>
    <mergeCell ref="F3:G3"/>
    <mergeCell ref="A4:B4"/>
    <mergeCell ref="C4:D4"/>
    <mergeCell ref="F4:G4"/>
    <mergeCell ref="A8:A9"/>
    <mergeCell ref="B8:B9"/>
    <mergeCell ref="A17:A20"/>
    <mergeCell ref="C17:D17"/>
    <mergeCell ref="F17:F18"/>
    <mergeCell ref="C18:D18"/>
    <mergeCell ref="C19:D19"/>
    <mergeCell ref="F19:F20"/>
    <mergeCell ref="G19:G20"/>
    <mergeCell ref="C20:D20"/>
    <mergeCell ref="B6:D6"/>
    <mergeCell ref="E6:G6"/>
    <mergeCell ref="G17:G18"/>
  </mergeCells>
  <printOptions horizontalCentered="1"/>
  <pageMargins left="0.19685039370078741" right="0.17" top="0.56999999999999995" bottom="0.19685039370078741" header="0.59055118110236227" footer="0.26"/>
  <pageSetup paperSize="9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48"/>
  <sheetViews>
    <sheetView topLeftCell="A20" zoomScale="78" zoomScaleNormal="78" workbookViewId="0">
      <selection activeCell="I28" sqref="I28"/>
    </sheetView>
  </sheetViews>
  <sheetFormatPr defaultColWidth="9.125" defaultRowHeight="21.75" x14ac:dyDescent="0.5"/>
  <cols>
    <col min="1" max="1" width="41.625" style="121" customWidth="1"/>
    <col min="2" max="26" width="4.375" style="121" customWidth="1"/>
    <col min="27" max="27" width="7.25" style="121" bestFit="1" customWidth="1"/>
    <col min="28" max="28" width="9.375" style="121" bestFit="1" customWidth="1"/>
    <col min="29" max="31" width="9.75" style="121" customWidth="1"/>
    <col min="32" max="16384" width="9.125" style="121"/>
  </cols>
  <sheetData>
    <row r="1" spans="1:31" ht="26.25" x14ac:dyDescent="0.55000000000000004">
      <c r="A1" s="341" t="s">
        <v>45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</row>
    <row r="2" spans="1:31" ht="26.25" x14ac:dyDescent="0.55000000000000004">
      <c r="A2" s="341" t="str">
        <f>"ตำแหน่ง   "&amp;position</f>
        <v>ตำแหน่ง   พนักงานตัด Ba Zai</v>
      </c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</row>
    <row r="3" spans="1:31" x14ac:dyDescent="0.5">
      <c r="A3" s="342" t="s">
        <v>46</v>
      </c>
      <c r="B3" s="342"/>
      <c r="C3" s="342"/>
      <c r="D3" s="342"/>
      <c r="E3" s="342"/>
      <c r="F3" s="342"/>
      <c r="G3" s="342"/>
      <c r="H3" s="342"/>
      <c r="I3" s="342"/>
      <c r="J3" s="342"/>
      <c r="K3" s="342"/>
      <c r="L3" s="342"/>
      <c r="M3" s="342"/>
      <c r="N3" s="342"/>
      <c r="O3" s="342"/>
      <c r="P3" s="342"/>
      <c r="Q3" s="342"/>
      <c r="R3" s="342"/>
      <c r="S3" s="342"/>
      <c r="T3" s="342"/>
      <c r="U3" s="342"/>
      <c r="V3" s="342"/>
      <c r="W3" s="342"/>
      <c r="X3" s="342"/>
      <c r="Y3" s="342"/>
      <c r="Z3" s="342"/>
      <c r="AA3" s="342"/>
      <c r="AB3" s="342"/>
    </row>
    <row r="4" spans="1:31" ht="21.75" customHeight="1" x14ac:dyDescent="0.5">
      <c r="A4" s="343" t="s">
        <v>47</v>
      </c>
      <c r="B4" s="346" t="s">
        <v>48</v>
      </c>
      <c r="C4" s="346"/>
      <c r="D4" s="346"/>
      <c r="E4" s="346"/>
      <c r="F4" s="346"/>
      <c r="G4" s="346" t="s">
        <v>49</v>
      </c>
      <c r="H4" s="346"/>
      <c r="I4" s="346"/>
      <c r="J4" s="346"/>
      <c r="K4" s="346"/>
      <c r="L4" s="347" t="s">
        <v>50</v>
      </c>
      <c r="M4" s="346"/>
      <c r="N4" s="346"/>
      <c r="O4" s="346"/>
      <c r="P4" s="346"/>
      <c r="Q4" s="346" t="s">
        <v>51</v>
      </c>
      <c r="R4" s="346"/>
      <c r="S4" s="346"/>
      <c r="T4" s="346"/>
      <c r="U4" s="346"/>
      <c r="V4" s="346" t="s">
        <v>52</v>
      </c>
      <c r="W4" s="346"/>
      <c r="X4" s="346"/>
      <c r="Y4" s="346"/>
      <c r="Z4" s="346"/>
      <c r="AA4" s="347" t="s">
        <v>53</v>
      </c>
      <c r="AB4" s="347" t="s">
        <v>54</v>
      </c>
      <c r="AC4" s="336" t="s">
        <v>55</v>
      </c>
      <c r="AD4" s="336" t="s">
        <v>56</v>
      </c>
      <c r="AE4" s="336" t="s">
        <v>57</v>
      </c>
    </row>
    <row r="5" spans="1:31" x14ac:dyDescent="0.5">
      <c r="A5" s="344"/>
      <c r="B5" s="338" t="s">
        <v>58</v>
      </c>
      <c r="C5" s="339"/>
      <c r="D5" s="339"/>
      <c r="E5" s="339"/>
      <c r="F5" s="340"/>
      <c r="G5" s="338" t="s">
        <v>58</v>
      </c>
      <c r="H5" s="339"/>
      <c r="I5" s="339"/>
      <c r="J5" s="339"/>
      <c r="K5" s="340"/>
      <c r="L5" s="338" t="s">
        <v>58</v>
      </c>
      <c r="M5" s="339"/>
      <c r="N5" s="339"/>
      <c r="O5" s="339"/>
      <c r="P5" s="340"/>
      <c r="Q5" s="338" t="s">
        <v>58</v>
      </c>
      <c r="R5" s="339"/>
      <c r="S5" s="339"/>
      <c r="T5" s="339"/>
      <c r="U5" s="340"/>
      <c r="V5" s="338" t="s">
        <v>58</v>
      </c>
      <c r="W5" s="339"/>
      <c r="X5" s="339"/>
      <c r="Y5" s="339"/>
      <c r="Z5" s="340"/>
      <c r="AA5" s="347"/>
      <c r="AB5" s="347"/>
      <c r="AC5" s="337"/>
      <c r="AD5" s="337"/>
      <c r="AE5" s="337"/>
    </row>
    <row r="6" spans="1:31" x14ac:dyDescent="0.5">
      <c r="A6" s="345"/>
      <c r="B6" s="122">
        <v>5</v>
      </c>
      <c r="C6" s="122">
        <v>4</v>
      </c>
      <c r="D6" s="122">
        <v>3</v>
      </c>
      <c r="E6" s="122">
        <v>2</v>
      </c>
      <c r="F6" s="122">
        <v>1</v>
      </c>
      <c r="G6" s="122">
        <v>5</v>
      </c>
      <c r="H6" s="122">
        <v>4</v>
      </c>
      <c r="I6" s="122">
        <v>3</v>
      </c>
      <c r="J6" s="122">
        <v>2</v>
      </c>
      <c r="K6" s="122">
        <v>1</v>
      </c>
      <c r="L6" s="122">
        <v>5</v>
      </c>
      <c r="M6" s="122">
        <v>4</v>
      </c>
      <c r="N6" s="122">
        <v>3</v>
      </c>
      <c r="O6" s="122">
        <v>2</v>
      </c>
      <c r="P6" s="122">
        <v>1</v>
      </c>
      <c r="Q6" s="122">
        <v>5</v>
      </c>
      <c r="R6" s="122">
        <v>4</v>
      </c>
      <c r="S6" s="122">
        <v>3</v>
      </c>
      <c r="T6" s="122">
        <v>2</v>
      </c>
      <c r="U6" s="122">
        <v>1</v>
      </c>
      <c r="V6" s="122">
        <v>5</v>
      </c>
      <c r="W6" s="122">
        <v>4</v>
      </c>
      <c r="X6" s="122">
        <v>3</v>
      </c>
      <c r="Y6" s="122">
        <v>2</v>
      </c>
      <c r="Z6" s="122">
        <v>1</v>
      </c>
      <c r="AA6" s="123"/>
      <c r="AB6" s="123"/>
      <c r="AC6" s="124">
        <v>20</v>
      </c>
      <c r="AD6" s="124">
        <v>80</v>
      </c>
      <c r="AE6" s="124">
        <v>1080</v>
      </c>
    </row>
    <row r="7" spans="1:31" ht="23.25" x14ac:dyDescent="0.5">
      <c r="A7" s="131" t="s">
        <v>59</v>
      </c>
      <c r="B7" s="131"/>
      <c r="C7" s="131"/>
      <c r="D7" s="131"/>
      <c r="E7" s="131"/>
      <c r="F7" s="131"/>
      <c r="G7" s="131"/>
      <c r="H7" s="131"/>
      <c r="I7" s="131"/>
      <c r="J7" s="131"/>
      <c r="K7" s="131"/>
      <c r="L7" s="131"/>
      <c r="M7" s="131"/>
      <c r="N7" s="131"/>
      <c r="O7" s="131"/>
      <c r="P7" s="131"/>
      <c r="Q7" s="131"/>
      <c r="R7" s="131"/>
      <c r="S7" s="131"/>
      <c r="T7" s="131"/>
      <c r="U7" s="131"/>
      <c r="V7" s="131"/>
      <c r="W7" s="131"/>
      <c r="X7" s="131"/>
      <c r="Y7" s="131"/>
      <c r="Z7" s="131"/>
      <c r="AA7" s="132">
        <f>SUM(AA9:AA21)</f>
        <v>205</v>
      </c>
      <c r="AB7" s="133">
        <f>ROUND(SUM(AB8:AB21),2)</f>
        <v>1</v>
      </c>
      <c r="AC7" s="134"/>
      <c r="AD7" s="134"/>
      <c r="AE7" s="134"/>
    </row>
    <row r="8" spans="1:31" ht="23.25" x14ac:dyDescent="0.5">
      <c r="A8" s="125" t="str">
        <f>duty_A</f>
        <v xml:space="preserve">รับคำสั่งผลิตหน้าต่าง (ORDER) </v>
      </c>
      <c r="B8" s="126"/>
      <c r="C8" s="126"/>
      <c r="D8" s="126"/>
      <c r="E8" s="126"/>
      <c r="F8" s="126"/>
      <c r="G8" s="126"/>
      <c r="H8" s="126"/>
      <c r="I8" s="126"/>
      <c r="J8" s="126"/>
      <c r="K8" s="126"/>
      <c r="L8" s="126"/>
      <c r="M8" s="126"/>
      <c r="N8" s="126"/>
      <c r="O8" s="126"/>
      <c r="P8" s="126"/>
      <c r="Q8" s="126"/>
      <c r="R8" s="126"/>
      <c r="S8" s="126"/>
      <c r="T8" s="126"/>
      <c r="U8" s="126"/>
      <c r="V8" s="126"/>
      <c r="W8" s="126"/>
      <c r="X8" s="126"/>
      <c r="Y8" s="126"/>
      <c r="Z8" s="126"/>
      <c r="AA8" s="127"/>
      <c r="AB8" s="128"/>
      <c r="AC8" s="129"/>
      <c r="AD8" s="129"/>
      <c r="AE8" s="129"/>
    </row>
    <row r="9" spans="1:31" ht="23.25" x14ac:dyDescent="0.5">
      <c r="A9" s="130" t="str">
        <f>taskA1</f>
        <v>ตรวจสอบ chcek sheet</v>
      </c>
      <c r="B9" s="156">
        <v>5</v>
      </c>
      <c r="C9" s="126">
        <v>4</v>
      </c>
      <c r="D9" s="126">
        <v>3</v>
      </c>
      <c r="E9" s="126">
        <v>2</v>
      </c>
      <c r="F9" s="126">
        <v>1</v>
      </c>
      <c r="G9" s="156">
        <v>5</v>
      </c>
      <c r="H9" s="126">
        <v>4</v>
      </c>
      <c r="I9" s="126">
        <v>3</v>
      </c>
      <c r="J9" s="126">
        <v>2</v>
      </c>
      <c r="K9" s="126">
        <v>1</v>
      </c>
      <c r="L9" s="156">
        <v>5</v>
      </c>
      <c r="M9" s="126">
        <v>4</v>
      </c>
      <c r="N9" s="126">
        <v>3</v>
      </c>
      <c r="O9" s="126"/>
      <c r="P9" s="126">
        <v>1</v>
      </c>
      <c r="Q9" s="156">
        <v>5</v>
      </c>
      <c r="R9" s="126">
        <v>4</v>
      </c>
      <c r="S9" s="126">
        <v>3</v>
      </c>
      <c r="T9" s="126">
        <v>2</v>
      </c>
      <c r="U9" s="126">
        <v>1</v>
      </c>
      <c r="V9" s="156">
        <v>5</v>
      </c>
      <c r="W9" s="126">
        <v>4</v>
      </c>
      <c r="X9" s="126">
        <v>3</v>
      </c>
      <c r="Y9" s="126">
        <v>2</v>
      </c>
      <c r="Z9" s="126">
        <v>1</v>
      </c>
      <c r="AA9" s="132">
        <f>SUM(B9,G9,L9,Q9,V9)</f>
        <v>25</v>
      </c>
      <c r="AB9" s="157">
        <f>AA9/$AA$7</f>
        <v>0.12195121951219512</v>
      </c>
      <c r="AC9" s="158">
        <f>$AC$6*AB9</f>
        <v>2.4390243902439024</v>
      </c>
      <c r="AD9" s="158">
        <f>$AD$6*AB9</f>
        <v>9.7560975609756095</v>
      </c>
      <c r="AE9" s="159">
        <f>$AE$6*AB9</f>
        <v>131.70731707317074</v>
      </c>
    </row>
    <row r="10" spans="1:31" ht="23.25" x14ac:dyDescent="0.5">
      <c r="A10" s="130" t="str">
        <f>taskA2</f>
        <v>ส่งใบสั่งการผลิด(order) ให้แผนก AL bar</v>
      </c>
      <c r="B10" s="156">
        <v>5</v>
      </c>
      <c r="C10" s="126">
        <v>4</v>
      </c>
      <c r="D10" s="126">
        <v>3</v>
      </c>
      <c r="E10" s="126">
        <v>2</v>
      </c>
      <c r="F10" s="126">
        <v>1</v>
      </c>
      <c r="G10" s="156">
        <v>5</v>
      </c>
      <c r="H10" s="126">
        <v>4</v>
      </c>
      <c r="I10" s="126">
        <v>3</v>
      </c>
      <c r="J10" s="126">
        <v>2</v>
      </c>
      <c r="K10" s="126">
        <v>1</v>
      </c>
      <c r="L10" s="126">
        <v>5</v>
      </c>
      <c r="M10" s="126">
        <v>4</v>
      </c>
      <c r="N10" s="156">
        <v>3</v>
      </c>
      <c r="O10" s="126">
        <v>2</v>
      </c>
      <c r="P10" s="126">
        <v>1</v>
      </c>
      <c r="Q10" s="156">
        <v>5</v>
      </c>
      <c r="R10" s="126">
        <v>4</v>
      </c>
      <c r="S10" s="126">
        <v>3</v>
      </c>
      <c r="T10" s="126">
        <v>2</v>
      </c>
      <c r="U10" s="126">
        <v>1</v>
      </c>
      <c r="V10" s="126">
        <v>5</v>
      </c>
      <c r="W10" s="126">
        <v>4</v>
      </c>
      <c r="X10" s="126">
        <v>3</v>
      </c>
      <c r="Y10" s="156">
        <v>2</v>
      </c>
      <c r="Z10" s="126">
        <v>1</v>
      </c>
      <c r="AA10" s="132">
        <f>SUM(B10,G10,O10,Q10,X10)</f>
        <v>20</v>
      </c>
      <c r="AB10" s="157">
        <f t="shared" ref="AB10:AB21" si="0">AA10/$AA$7</f>
        <v>9.7560975609756101E-2</v>
      </c>
      <c r="AC10" s="158">
        <f t="shared" ref="AC10:AC21" si="1">$AC$6*AB10</f>
        <v>1.9512195121951219</v>
      </c>
      <c r="AD10" s="158">
        <f t="shared" ref="AD10:AD21" si="2">$AD$6*AB10</f>
        <v>7.8048780487804876</v>
      </c>
      <c r="AE10" s="159">
        <f t="shared" ref="AE10:AE21" si="3">$AE$6*AB10</f>
        <v>105.36585365853659</v>
      </c>
    </row>
    <row r="11" spans="1:31" ht="23.25" x14ac:dyDescent="0.5">
      <c r="A11" s="125" t="str">
        <f>duty_B</f>
        <v>ตรวจสอบอุปกรณ์ตาม Chcek Sheet</v>
      </c>
      <c r="B11" s="126"/>
      <c r="C11" s="126"/>
      <c r="D11" s="126"/>
      <c r="E11" s="126"/>
      <c r="F11" s="126"/>
      <c r="G11" s="126"/>
      <c r="H11" s="126"/>
      <c r="I11" s="126"/>
      <c r="J11" s="126"/>
      <c r="K11" s="126"/>
      <c r="L11" s="126"/>
      <c r="M11" s="126"/>
      <c r="N11" s="126"/>
      <c r="O11" s="126"/>
      <c r="P11" s="126"/>
      <c r="Q11" s="126"/>
      <c r="R11" s="126"/>
      <c r="S11" s="126"/>
      <c r="T11" s="126"/>
      <c r="U11" s="126"/>
      <c r="V11" s="126"/>
      <c r="W11" s="126"/>
      <c r="X11" s="126"/>
      <c r="Y11" s="126"/>
      <c r="Z11" s="126"/>
      <c r="AA11" s="132"/>
      <c r="AB11" s="157"/>
      <c r="AC11" s="158"/>
      <c r="AD11" s="158"/>
      <c r="AE11" s="159"/>
    </row>
    <row r="12" spans="1:31" ht="23.25" x14ac:dyDescent="0.5">
      <c r="A12" s="130" t="str">
        <f>taskB1</f>
        <v>ตรวจสอบความพร้อมเครื่องตัด</v>
      </c>
      <c r="B12" s="156">
        <v>5</v>
      </c>
      <c r="C12" s="126">
        <v>4</v>
      </c>
      <c r="D12" s="126">
        <v>3</v>
      </c>
      <c r="E12" s="126">
        <v>2</v>
      </c>
      <c r="F12" s="126">
        <v>1</v>
      </c>
      <c r="G12" s="156">
        <v>5</v>
      </c>
      <c r="H12" s="126">
        <v>4</v>
      </c>
      <c r="I12" s="126">
        <v>3</v>
      </c>
      <c r="J12" s="126">
        <v>2</v>
      </c>
      <c r="K12" s="126">
        <v>1</v>
      </c>
      <c r="L12" s="126">
        <v>5</v>
      </c>
      <c r="M12" s="126">
        <v>4</v>
      </c>
      <c r="N12" s="156">
        <v>3</v>
      </c>
      <c r="O12" s="126">
        <v>2</v>
      </c>
      <c r="P12" s="126">
        <v>1</v>
      </c>
      <c r="Q12" s="156">
        <v>5</v>
      </c>
      <c r="R12" s="126">
        <v>4</v>
      </c>
      <c r="S12" s="126">
        <v>3</v>
      </c>
      <c r="T12" s="126">
        <v>2</v>
      </c>
      <c r="U12" s="126">
        <v>1</v>
      </c>
      <c r="V12" s="126">
        <v>5</v>
      </c>
      <c r="W12" s="126">
        <v>4</v>
      </c>
      <c r="X12" s="156">
        <v>3</v>
      </c>
      <c r="Y12" s="126">
        <v>2</v>
      </c>
      <c r="Z12" s="126">
        <v>1</v>
      </c>
      <c r="AA12" s="132">
        <f t="shared" ref="AA12:AA21" si="4">SUM(B12,G12,O12,Q12,X12)</f>
        <v>20</v>
      </c>
      <c r="AB12" s="157">
        <f t="shared" si="0"/>
        <v>9.7560975609756101E-2</v>
      </c>
      <c r="AC12" s="158">
        <f t="shared" si="1"/>
        <v>1.9512195121951219</v>
      </c>
      <c r="AD12" s="158">
        <f t="shared" si="2"/>
        <v>7.8048780487804876</v>
      </c>
      <c r="AE12" s="159">
        <f t="shared" si="3"/>
        <v>105.36585365853659</v>
      </c>
    </row>
    <row r="13" spans="1:31" ht="23.25" x14ac:dyDescent="0.5">
      <c r="A13" s="130" t="str">
        <f>taskB2</f>
        <v>ตรวจสอบการทำงานของตู้ดัชต์</v>
      </c>
      <c r="B13" s="156">
        <v>5</v>
      </c>
      <c r="C13" s="126">
        <v>4</v>
      </c>
      <c r="D13" s="126">
        <v>3</v>
      </c>
      <c r="E13" s="126">
        <v>2</v>
      </c>
      <c r="F13" s="126">
        <v>1</v>
      </c>
      <c r="G13" s="156">
        <v>5</v>
      </c>
      <c r="H13" s="126">
        <v>4</v>
      </c>
      <c r="I13" s="126">
        <v>3</v>
      </c>
      <c r="J13" s="126">
        <v>2</v>
      </c>
      <c r="K13" s="126">
        <v>1</v>
      </c>
      <c r="L13" s="126">
        <v>5</v>
      </c>
      <c r="M13" s="126">
        <v>4</v>
      </c>
      <c r="N13" s="156">
        <v>3</v>
      </c>
      <c r="O13" s="126">
        <v>2</v>
      </c>
      <c r="P13" s="126">
        <v>1</v>
      </c>
      <c r="Q13" s="126">
        <v>5</v>
      </c>
      <c r="R13" s="126">
        <v>4</v>
      </c>
      <c r="S13" s="156">
        <v>3</v>
      </c>
      <c r="T13" s="126">
        <v>2</v>
      </c>
      <c r="U13" s="126">
        <v>1</v>
      </c>
      <c r="V13" s="126">
        <v>5</v>
      </c>
      <c r="W13" s="126">
        <v>4</v>
      </c>
      <c r="X13" s="156">
        <v>3</v>
      </c>
      <c r="Y13" s="126">
        <v>2</v>
      </c>
      <c r="Z13" s="126">
        <v>1</v>
      </c>
      <c r="AA13" s="132">
        <f t="shared" si="4"/>
        <v>20</v>
      </c>
      <c r="AB13" s="157">
        <f t="shared" si="0"/>
        <v>9.7560975609756101E-2</v>
      </c>
      <c r="AC13" s="158">
        <f t="shared" si="1"/>
        <v>1.9512195121951219</v>
      </c>
      <c r="AD13" s="158">
        <f t="shared" si="2"/>
        <v>7.8048780487804876</v>
      </c>
      <c r="AE13" s="159">
        <f t="shared" si="3"/>
        <v>105.36585365853659</v>
      </c>
    </row>
    <row r="14" spans="1:31" ht="23.25" x14ac:dyDescent="0.5">
      <c r="A14" s="130" t="str">
        <f>taskB3</f>
        <v>ตรวจสอบตลับเมตร</v>
      </c>
      <c r="B14" s="156">
        <v>5</v>
      </c>
      <c r="C14" s="126">
        <v>4</v>
      </c>
      <c r="D14" s="126">
        <v>3</v>
      </c>
      <c r="E14" s="126">
        <v>2</v>
      </c>
      <c r="F14" s="126">
        <v>1</v>
      </c>
      <c r="G14" s="156">
        <v>5</v>
      </c>
      <c r="H14" s="126">
        <v>4</v>
      </c>
      <c r="I14" s="126">
        <v>3</v>
      </c>
      <c r="J14" s="126">
        <v>2</v>
      </c>
      <c r="K14" s="126">
        <v>1</v>
      </c>
      <c r="L14" s="126">
        <v>5</v>
      </c>
      <c r="M14" s="126">
        <v>4</v>
      </c>
      <c r="N14" s="126">
        <v>3</v>
      </c>
      <c r="O14" s="156">
        <v>2</v>
      </c>
      <c r="P14" s="126">
        <v>1</v>
      </c>
      <c r="Q14" s="126">
        <v>5</v>
      </c>
      <c r="R14" s="156">
        <v>4</v>
      </c>
      <c r="S14" s="126">
        <v>3</v>
      </c>
      <c r="T14" s="126">
        <v>2</v>
      </c>
      <c r="U14" s="126">
        <v>1</v>
      </c>
      <c r="V14" s="126">
        <v>5</v>
      </c>
      <c r="W14" s="126">
        <v>4</v>
      </c>
      <c r="X14" s="156">
        <v>3</v>
      </c>
      <c r="Y14" s="126">
        <v>2</v>
      </c>
      <c r="Z14" s="126">
        <v>1</v>
      </c>
      <c r="AA14" s="132">
        <f t="shared" si="4"/>
        <v>20</v>
      </c>
      <c r="AB14" s="157">
        <f t="shared" si="0"/>
        <v>9.7560975609756101E-2</v>
      </c>
      <c r="AC14" s="158">
        <f t="shared" si="1"/>
        <v>1.9512195121951219</v>
      </c>
      <c r="AD14" s="158">
        <f t="shared" si="2"/>
        <v>7.8048780487804876</v>
      </c>
      <c r="AE14" s="159">
        <f t="shared" si="3"/>
        <v>105.36585365853659</v>
      </c>
    </row>
    <row r="15" spans="1:31" ht="23.25" x14ac:dyDescent="0.5">
      <c r="A15" s="125" t="str">
        <f>duty_C</f>
        <v>ตัดชิ้นงาน (Bu Zai)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32"/>
      <c r="AB15" s="157"/>
      <c r="AC15" s="158"/>
      <c r="AD15" s="158"/>
      <c r="AE15" s="159"/>
    </row>
    <row r="16" spans="1:31" ht="23.25" x14ac:dyDescent="0.5">
      <c r="A16" s="130" t="str">
        <f>taskC1</f>
        <v>ตัด Ba Zai ตาม check sheet</v>
      </c>
      <c r="B16" s="156">
        <v>5</v>
      </c>
      <c r="C16" s="126">
        <v>4</v>
      </c>
      <c r="D16" s="126">
        <v>3</v>
      </c>
      <c r="E16" s="126">
        <v>2</v>
      </c>
      <c r="F16" s="126">
        <v>1</v>
      </c>
      <c r="G16" s="156">
        <v>5</v>
      </c>
      <c r="H16" s="126">
        <v>4</v>
      </c>
      <c r="I16" s="126">
        <v>3</v>
      </c>
      <c r="J16" s="126">
        <v>2</v>
      </c>
      <c r="K16" s="126">
        <v>1</v>
      </c>
      <c r="L16" s="126">
        <v>5</v>
      </c>
      <c r="M16" s="156">
        <v>4</v>
      </c>
      <c r="N16" s="126">
        <v>3</v>
      </c>
      <c r="O16" s="126">
        <v>2</v>
      </c>
      <c r="P16" s="126">
        <v>1</v>
      </c>
      <c r="Q16" s="126">
        <v>5</v>
      </c>
      <c r="R16" s="156">
        <v>4</v>
      </c>
      <c r="S16" s="126">
        <v>3</v>
      </c>
      <c r="T16" s="126">
        <v>2</v>
      </c>
      <c r="U16" s="126">
        <v>1</v>
      </c>
      <c r="V16" s="126">
        <v>5</v>
      </c>
      <c r="W16" s="156">
        <v>4</v>
      </c>
      <c r="X16" s="126">
        <v>3</v>
      </c>
      <c r="Y16" s="126">
        <v>2</v>
      </c>
      <c r="Z16" s="126">
        <v>1</v>
      </c>
      <c r="AA16" s="132">
        <f t="shared" si="4"/>
        <v>20</v>
      </c>
      <c r="AB16" s="157">
        <f t="shared" si="0"/>
        <v>9.7560975609756101E-2</v>
      </c>
      <c r="AC16" s="158">
        <f t="shared" si="1"/>
        <v>1.9512195121951219</v>
      </c>
      <c r="AD16" s="158">
        <f t="shared" si="2"/>
        <v>7.8048780487804876</v>
      </c>
      <c r="AE16" s="159">
        <f t="shared" si="3"/>
        <v>105.36585365853659</v>
      </c>
    </row>
    <row r="17" spans="1:31" ht="23.25" x14ac:dyDescent="0.5">
      <c r="A17" s="130" t="str">
        <f>taskC2</f>
        <v>ตรวจสอบสภาพทั่วไป</v>
      </c>
      <c r="B17" s="156">
        <v>5</v>
      </c>
      <c r="C17" s="126">
        <v>4</v>
      </c>
      <c r="D17" s="126">
        <v>3</v>
      </c>
      <c r="E17" s="126">
        <v>2</v>
      </c>
      <c r="F17" s="126">
        <v>1</v>
      </c>
      <c r="G17" s="156">
        <v>5</v>
      </c>
      <c r="H17" s="126">
        <v>4</v>
      </c>
      <c r="I17" s="126">
        <v>3</v>
      </c>
      <c r="J17" s="126">
        <v>2</v>
      </c>
      <c r="K17" s="126">
        <v>1</v>
      </c>
      <c r="L17" s="126">
        <v>5</v>
      </c>
      <c r="M17" s="126">
        <v>4</v>
      </c>
      <c r="N17" s="156">
        <v>3</v>
      </c>
      <c r="O17" s="126">
        <v>2</v>
      </c>
      <c r="P17" s="126">
        <v>1</v>
      </c>
      <c r="Q17" s="126">
        <v>5</v>
      </c>
      <c r="R17" s="126">
        <v>4</v>
      </c>
      <c r="S17" s="156">
        <v>3</v>
      </c>
      <c r="T17" s="126">
        <v>2</v>
      </c>
      <c r="U17" s="126">
        <v>1</v>
      </c>
      <c r="V17" s="126">
        <v>5</v>
      </c>
      <c r="W17" s="126">
        <v>4</v>
      </c>
      <c r="X17" s="156">
        <v>3</v>
      </c>
      <c r="Y17" s="126">
        <v>2</v>
      </c>
      <c r="Z17" s="126">
        <v>1</v>
      </c>
      <c r="AA17" s="132">
        <f t="shared" si="4"/>
        <v>20</v>
      </c>
      <c r="AB17" s="157">
        <f t="shared" si="0"/>
        <v>9.7560975609756101E-2</v>
      </c>
      <c r="AC17" s="158">
        <f t="shared" si="1"/>
        <v>1.9512195121951219</v>
      </c>
      <c r="AD17" s="158">
        <f t="shared" si="2"/>
        <v>7.8048780487804876</v>
      </c>
      <c r="AE17" s="159">
        <f t="shared" si="3"/>
        <v>105.36585365853659</v>
      </c>
    </row>
    <row r="18" spans="1:31" ht="23.25" x14ac:dyDescent="0.5">
      <c r="A18" s="130" t="str">
        <f>taskC3</f>
        <v>ส่งมอบงาน Bu Zai</v>
      </c>
      <c r="B18" s="156">
        <v>5</v>
      </c>
      <c r="C18" s="126">
        <v>4</v>
      </c>
      <c r="D18" s="126">
        <v>3</v>
      </c>
      <c r="E18" s="126">
        <v>2</v>
      </c>
      <c r="F18" s="126">
        <v>1</v>
      </c>
      <c r="G18" s="156">
        <v>5</v>
      </c>
      <c r="H18" s="126">
        <v>4</v>
      </c>
      <c r="I18" s="126">
        <v>3</v>
      </c>
      <c r="J18" s="126">
        <v>2</v>
      </c>
      <c r="K18" s="126">
        <v>1</v>
      </c>
      <c r="L18" s="126">
        <v>5</v>
      </c>
      <c r="M18" s="126">
        <v>4</v>
      </c>
      <c r="N18" s="156">
        <v>3</v>
      </c>
      <c r="O18" s="126">
        <v>2</v>
      </c>
      <c r="P18" s="126">
        <v>1</v>
      </c>
      <c r="Q18" s="126">
        <v>5</v>
      </c>
      <c r="R18" s="126">
        <v>4</v>
      </c>
      <c r="S18" s="156">
        <v>3</v>
      </c>
      <c r="T18" s="126">
        <v>2</v>
      </c>
      <c r="U18" s="126">
        <v>1</v>
      </c>
      <c r="V18" s="126">
        <v>5</v>
      </c>
      <c r="W18" s="126">
        <v>4</v>
      </c>
      <c r="X18" s="126">
        <v>3</v>
      </c>
      <c r="Y18" s="156">
        <v>2</v>
      </c>
      <c r="Z18" s="126">
        <v>1</v>
      </c>
      <c r="AA18" s="132">
        <f t="shared" si="4"/>
        <v>20</v>
      </c>
      <c r="AB18" s="157">
        <f t="shared" si="0"/>
        <v>9.7560975609756101E-2</v>
      </c>
      <c r="AC18" s="158">
        <f t="shared" si="1"/>
        <v>1.9512195121951219</v>
      </c>
      <c r="AD18" s="158">
        <f t="shared" si="2"/>
        <v>7.8048780487804876</v>
      </c>
      <c r="AE18" s="159">
        <f t="shared" si="3"/>
        <v>105.36585365853659</v>
      </c>
    </row>
    <row r="19" spans="1:31" ht="23.25" x14ac:dyDescent="0.5">
      <c r="A19" s="125" t="str">
        <f>duty_D</f>
        <v>ทิ้งเศษชิ้นงาน (Scrap)</v>
      </c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6"/>
      <c r="T19" s="126"/>
      <c r="U19" s="126"/>
      <c r="V19" s="126"/>
      <c r="W19" s="126"/>
      <c r="X19" s="126"/>
      <c r="Y19" s="126"/>
      <c r="Z19" s="126"/>
      <c r="AA19" s="132"/>
      <c r="AB19" s="157"/>
      <c r="AC19" s="158"/>
      <c r="AD19" s="158"/>
      <c r="AE19" s="159"/>
    </row>
    <row r="20" spans="1:31" ht="23.25" x14ac:dyDescent="0.5">
      <c r="A20" s="130" t="str">
        <f>taskD1</f>
        <v>เก็บของเสียจากการตัด (Cutting)</v>
      </c>
      <c r="B20" s="156">
        <v>5</v>
      </c>
      <c r="C20" s="126">
        <v>4</v>
      </c>
      <c r="D20" s="126">
        <v>3</v>
      </c>
      <c r="E20" s="126">
        <v>2</v>
      </c>
      <c r="F20" s="126">
        <v>1</v>
      </c>
      <c r="G20" s="156">
        <v>5</v>
      </c>
      <c r="H20" s="126">
        <v>4</v>
      </c>
      <c r="I20" s="126">
        <v>3</v>
      </c>
      <c r="J20" s="126">
        <v>2</v>
      </c>
      <c r="K20" s="126">
        <v>1</v>
      </c>
      <c r="L20" s="126">
        <v>5</v>
      </c>
      <c r="M20" s="126">
        <v>4</v>
      </c>
      <c r="N20" s="156">
        <v>3</v>
      </c>
      <c r="O20" s="126">
        <v>2</v>
      </c>
      <c r="P20" s="126">
        <v>1</v>
      </c>
      <c r="Q20" s="126">
        <v>5</v>
      </c>
      <c r="R20" s="126">
        <v>4</v>
      </c>
      <c r="S20" s="156">
        <v>3</v>
      </c>
      <c r="T20" s="126">
        <v>2</v>
      </c>
      <c r="U20" s="126">
        <v>1</v>
      </c>
      <c r="V20" s="126">
        <v>5</v>
      </c>
      <c r="W20" s="126">
        <v>4</v>
      </c>
      <c r="X20" s="156">
        <v>3</v>
      </c>
      <c r="Y20" s="126">
        <v>2</v>
      </c>
      <c r="Z20" s="126">
        <v>1</v>
      </c>
      <c r="AA20" s="132">
        <f t="shared" si="4"/>
        <v>20</v>
      </c>
      <c r="AB20" s="157">
        <f t="shared" si="0"/>
        <v>9.7560975609756101E-2</v>
      </c>
      <c r="AC20" s="158">
        <f t="shared" si="1"/>
        <v>1.9512195121951219</v>
      </c>
      <c r="AD20" s="158">
        <f t="shared" si="2"/>
        <v>7.8048780487804876</v>
      </c>
      <c r="AE20" s="159">
        <f t="shared" si="3"/>
        <v>105.36585365853659</v>
      </c>
    </row>
    <row r="21" spans="1:31" ht="23.25" x14ac:dyDescent="0.5">
      <c r="A21" s="130" t="str">
        <f>taskD2</f>
        <v>บันทึกของเสียประจำวัน</v>
      </c>
      <c r="B21" s="156">
        <v>5</v>
      </c>
      <c r="C21" s="126">
        <v>4</v>
      </c>
      <c r="D21" s="126">
        <v>3</v>
      </c>
      <c r="E21" s="126">
        <v>2</v>
      </c>
      <c r="F21" s="126">
        <v>1</v>
      </c>
      <c r="G21" s="156">
        <v>5</v>
      </c>
      <c r="H21" s="126">
        <v>4</v>
      </c>
      <c r="I21" s="126">
        <v>3</v>
      </c>
      <c r="J21" s="126">
        <v>2</v>
      </c>
      <c r="K21" s="126">
        <v>1</v>
      </c>
      <c r="L21" s="126">
        <v>5</v>
      </c>
      <c r="M21" s="156">
        <v>4</v>
      </c>
      <c r="N21" s="126">
        <v>3</v>
      </c>
      <c r="O21" s="126">
        <v>2</v>
      </c>
      <c r="P21" s="126">
        <v>1</v>
      </c>
      <c r="Q21" s="126">
        <v>5</v>
      </c>
      <c r="R21" s="126">
        <v>4</v>
      </c>
      <c r="S21" s="156">
        <v>3</v>
      </c>
      <c r="T21" s="126">
        <v>2</v>
      </c>
      <c r="U21" s="126">
        <v>1</v>
      </c>
      <c r="V21" s="126">
        <v>5</v>
      </c>
      <c r="W21" s="126">
        <v>4</v>
      </c>
      <c r="X21" s="156">
        <v>3</v>
      </c>
      <c r="Y21" s="126">
        <v>2</v>
      </c>
      <c r="Z21" s="126">
        <v>1</v>
      </c>
      <c r="AA21" s="132">
        <f t="shared" si="4"/>
        <v>20</v>
      </c>
      <c r="AB21" s="157">
        <f t="shared" si="0"/>
        <v>9.7560975609756101E-2</v>
      </c>
      <c r="AC21" s="158">
        <f t="shared" si="1"/>
        <v>1.9512195121951219</v>
      </c>
      <c r="AD21" s="158">
        <f t="shared" si="2"/>
        <v>7.8048780487804876</v>
      </c>
      <c r="AE21" s="159">
        <f t="shared" si="3"/>
        <v>105.36585365853659</v>
      </c>
    </row>
    <row r="34" spans="1:5" ht="23.25" x14ac:dyDescent="0.5">
      <c r="A34" s="125" t="str">
        <f>duty_A</f>
        <v xml:space="preserve">รับคำสั่งผลิตหน้าต่าง (ORDER) </v>
      </c>
      <c r="C34" s="165" t="s">
        <v>259</v>
      </c>
      <c r="D34" s="165" t="s">
        <v>260</v>
      </c>
    </row>
    <row r="35" spans="1:5" ht="23.25" x14ac:dyDescent="0.5">
      <c r="A35" s="163" t="str">
        <f>taskA1</f>
        <v>ตรวจสอบ chcek sheet</v>
      </c>
      <c r="B35" s="164"/>
      <c r="C35" s="166">
        <v>2</v>
      </c>
      <c r="D35" s="166">
        <v>1</v>
      </c>
      <c r="E35" s="164"/>
    </row>
    <row r="36" spans="1:5" ht="23.25" x14ac:dyDescent="0.5">
      <c r="A36" s="163" t="str">
        <f>taskA2</f>
        <v>ส่งใบสั่งการผลิด(order) ให้แผนก AL bar</v>
      </c>
      <c r="B36" s="164"/>
      <c r="C36" s="166">
        <v>2</v>
      </c>
      <c r="D36" s="166">
        <v>1</v>
      </c>
      <c r="E36" s="164"/>
    </row>
    <row r="37" spans="1:5" ht="23.25" x14ac:dyDescent="0.5">
      <c r="A37" s="125" t="str">
        <f>duty_B</f>
        <v>ตรวจสอบอุปกรณ์ตาม Chcek Sheet</v>
      </c>
      <c r="C37" s="129"/>
      <c r="D37" s="129"/>
    </row>
    <row r="38" spans="1:5" ht="23.25" x14ac:dyDescent="0.5">
      <c r="A38" s="130" t="str">
        <f>taskB1</f>
        <v>ตรวจสอบความพร้อมเครื่องตัด</v>
      </c>
      <c r="C38" s="129">
        <v>1</v>
      </c>
      <c r="D38" s="129">
        <v>1</v>
      </c>
    </row>
    <row r="39" spans="1:5" ht="23.25" x14ac:dyDescent="0.5">
      <c r="A39" s="130" t="str">
        <f>taskB2</f>
        <v>ตรวจสอบการทำงานของตู้ดัชต์</v>
      </c>
      <c r="C39" s="129"/>
      <c r="D39" s="129">
        <v>1</v>
      </c>
    </row>
    <row r="40" spans="1:5" ht="23.25" x14ac:dyDescent="0.5">
      <c r="A40" s="130" t="str">
        <f>taskB3</f>
        <v>ตรวจสอบตลับเมตร</v>
      </c>
      <c r="C40" s="129"/>
      <c r="D40" s="129">
        <v>1</v>
      </c>
    </row>
    <row r="41" spans="1:5" ht="23.25" x14ac:dyDescent="0.5">
      <c r="A41" s="125" t="str">
        <f>duty_C</f>
        <v>ตัดชิ้นงาน (Bu Zai)</v>
      </c>
      <c r="C41" s="129"/>
      <c r="D41" s="129"/>
    </row>
    <row r="42" spans="1:5" ht="23.25" x14ac:dyDescent="0.5">
      <c r="A42" s="130" t="str">
        <f>taskC1</f>
        <v>ตัด Ba Zai ตาม check sheet</v>
      </c>
      <c r="C42" s="129">
        <v>1</v>
      </c>
      <c r="D42" s="129">
        <v>2</v>
      </c>
    </row>
    <row r="43" spans="1:5" ht="23.25" x14ac:dyDescent="0.5">
      <c r="A43" s="130" t="str">
        <f>taskC2</f>
        <v>ตรวจสอบสภาพทั่วไป</v>
      </c>
      <c r="C43" s="129"/>
      <c r="D43" s="129">
        <v>2</v>
      </c>
    </row>
    <row r="44" spans="1:5" ht="23.25" x14ac:dyDescent="0.5">
      <c r="A44" s="130" t="str">
        <f>taskC3</f>
        <v>ส่งมอบงาน Bu Zai</v>
      </c>
      <c r="C44" s="129"/>
      <c r="D44" s="129">
        <v>1</v>
      </c>
    </row>
    <row r="45" spans="1:5" ht="23.25" x14ac:dyDescent="0.5">
      <c r="A45" s="125" t="str">
        <f>duty_D</f>
        <v>ทิ้งเศษชิ้นงาน (Scrap)</v>
      </c>
      <c r="C45" s="129"/>
      <c r="D45" s="129"/>
    </row>
    <row r="46" spans="1:5" ht="23.25" x14ac:dyDescent="0.5">
      <c r="A46" s="130" t="str">
        <f>taskD1</f>
        <v>เก็บของเสียจากการตัด (Cutting)</v>
      </c>
      <c r="C46" s="129"/>
      <c r="D46" s="129">
        <v>1</v>
      </c>
    </row>
    <row r="47" spans="1:5" ht="23.25" x14ac:dyDescent="0.5">
      <c r="A47" s="130" t="str">
        <f>taskD2</f>
        <v>บันทึกของเสียประจำวัน</v>
      </c>
      <c r="C47" s="129"/>
      <c r="D47" s="129">
        <v>1</v>
      </c>
    </row>
    <row r="48" spans="1:5" x14ac:dyDescent="0.5">
      <c r="C48" s="129">
        <f>SUM(C35:C47)</f>
        <v>6</v>
      </c>
      <c r="D48" s="129">
        <f>SUM(D35:D47)</f>
        <v>12</v>
      </c>
    </row>
  </sheetData>
  <mergeCells count="19">
    <mergeCell ref="A1:AB1"/>
    <mergeCell ref="A2:AB2"/>
    <mergeCell ref="A3:AB3"/>
    <mergeCell ref="A4:A6"/>
    <mergeCell ref="B4:F4"/>
    <mergeCell ref="G4:K4"/>
    <mergeCell ref="L4:P4"/>
    <mergeCell ref="Q4:U4"/>
    <mergeCell ref="V4:Z4"/>
    <mergeCell ref="AA4:AA5"/>
    <mergeCell ref="AB4:AB5"/>
    <mergeCell ref="AC4:AC5"/>
    <mergeCell ref="AD4:AD5"/>
    <mergeCell ref="AE4:AE5"/>
    <mergeCell ref="B5:F5"/>
    <mergeCell ref="G5:K5"/>
    <mergeCell ref="L5:P5"/>
    <mergeCell ref="Q5:U5"/>
    <mergeCell ref="V5:Z5"/>
  </mergeCells>
  <conditionalFormatting sqref="B7:Z7">
    <cfRule type="cellIs" dxfId="1" priority="2" stopIfTrue="1" operator="greaterThan">
      <formula>0</formula>
    </cfRule>
  </conditionalFormatting>
  <pageMargins left="0.25" right="0.17" top="0.75" bottom="0.75" header="0.3" footer="0.3"/>
  <pageSetup paperSize="9" scale="68" fitToHeight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2"/>
  <sheetViews>
    <sheetView topLeftCell="A5" zoomScale="85" zoomScaleNormal="85" workbookViewId="0">
      <selection activeCell="F21" sqref="F21"/>
    </sheetView>
  </sheetViews>
  <sheetFormatPr defaultColWidth="9.125" defaultRowHeight="21.75" x14ac:dyDescent="0.5"/>
  <cols>
    <col min="1" max="1" width="41.625" style="121" customWidth="1"/>
    <col min="2" max="6" width="23" style="121" customWidth="1"/>
    <col min="7" max="16384" width="9.125" style="121"/>
  </cols>
  <sheetData>
    <row r="1" spans="1:6" ht="26.25" x14ac:dyDescent="0.55000000000000004">
      <c r="A1" s="348" t="s">
        <v>60</v>
      </c>
      <c r="B1" s="348"/>
      <c r="C1" s="348"/>
      <c r="D1" s="348"/>
      <c r="E1" s="348"/>
      <c r="F1" s="348"/>
    </row>
    <row r="2" spans="1:6" ht="26.25" x14ac:dyDescent="0.55000000000000004">
      <c r="A2" s="348" t="str">
        <f>"ตำแหน่ง   "&amp;position</f>
        <v>ตำแหน่ง   พนักงานตัด Ba Zai</v>
      </c>
      <c r="B2" s="348"/>
      <c r="C2" s="348"/>
      <c r="D2" s="348"/>
      <c r="E2" s="348"/>
      <c r="F2" s="348"/>
    </row>
    <row r="3" spans="1:6" x14ac:dyDescent="0.5">
      <c r="A3" s="349"/>
      <c r="B3" s="349"/>
      <c r="C3" s="349"/>
      <c r="D3" s="349"/>
      <c r="E3" s="349"/>
      <c r="F3" s="349"/>
    </row>
    <row r="4" spans="1:6" ht="21.75" customHeight="1" x14ac:dyDescent="0.5">
      <c r="A4" s="343" t="s">
        <v>61</v>
      </c>
      <c r="B4" s="350" t="s">
        <v>62</v>
      </c>
      <c r="C4" s="351"/>
      <c r="D4" s="351"/>
      <c r="E4" s="351"/>
      <c r="F4" s="352"/>
    </row>
    <row r="5" spans="1:6" x14ac:dyDescent="0.5">
      <c r="A5" s="344"/>
      <c r="B5" s="353"/>
      <c r="C5" s="354"/>
      <c r="D5" s="354"/>
      <c r="E5" s="354"/>
      <c r="F5" s="355"/>
    </row>
    <row r="6" spans="1:6" x14ac:dyDescent="0.5">
      <c r="A6" s="345"/>
      <c r="B6" s="135" t="s">
        <v>63</v>
      </c>
      <c r="C6" s="135" t="s">
        <v>64</v>
      </c>
      <c r="D6" s="135" t="s">
        <v>65</v>
      </c>
      <c r="E6" s="135" t="s">
        <v>66</v>
      </c>
      <c r="F6" s="135" t="s">
        <v>67</v>
      </c>
    </row>
    <row r="7" spans="1:6" ht="23.25" x14ac:dyDescent="0.5">
      <c r="A7" s="150" t="s">
        <v>72</v>
      </c>
      <c r="B7" s="131">
        <f>COUNTIF(B8:B19,"/")</f>
        <v>0</v>
      </c>
      <c r="C7" s="131">
        <f t="shared" ref="C7:E7" si="0">COUNTIF(C8:C19,"/")</f>
        <v>0</v>
      </c>
      <c r="D7" s="131">
        <f t="shared" si="0"/>
        <v>2</v>
      </c>
      <c r="E7" s="131">
        <f t="shared" si="0"/>
        <v>3</v>
      </c>
      <c r="F7" s="131">
        <f>COUNTIF(F8:F19,"/")</f>
        <v>3</v>
      </c>
    </row>
    <row r="8" spans="1:6" ht="23.25" x14ac:dyDescent="0.5">
      <c r="A8" s="136" t="str">
        <f>duty_A</f>
        <v xml:space="preserve">รับคำสั่งผลิตหน้าต่าง (ORDER) </v>
      </c>
      <c r="B8" s="137"/>
      <c r="C8" s="137"/>
      <c r="D8" s="137"/>
      <c r="E8" s="137"/>
      <c r="F8" s="137"/>
    </row>
    <row r="9" spans="1:6" ht="23.25" x14ac:dyDescent="0.5">
      <c r="A9" s="138" t="str">
        <f>taskA1</f>
        <v>ตรวจสอบ chcek sheet</v>
      </c>
      <c r="B9" s="137"/>
      <c r="C9" s="137"/>
      <c r="D9" s="137"/>
      <c r="E9" s="137"/>
      <c r="F9" s="137" t="s">
        <v>68</v>
      </c>
    </row>
    <row r="10" spans="1:6" ht="23.25" x14ac:dyDescent="0.5">
      <c r="A10" s="138" t="str">
        <f>taskA2</f>
        <v>ส่งใบสั่งการผลิด(order) ให้แผนก AL bar</v>
      </c>
      <c r="B10" s="137"/>
      <c r="C10" s="137"/>
      <c r="D10" s="137" t="s">
        <v>68</v>
      </c>
      <c r="E10" s="137"/>
      <c r="F10" s="137"/>
    </row>
    <row r="11" spans="1:6" ht="23.25" x14ac:dyDescent="0.5">
      <c r="A11" s="136" t="str">
        <f>duty_B</f>
        <v>ตรวจสอบอุปกรณ์ตาม Chcek Sheet</v>
      </c>
      <c r="B11" s="137"/>
      <c r="C11" s="137"/>
      <c r="D11" s="137"/>
      <c r="E11" s="137"/>
      <c r="F11" s="129"/>
    </row>
    <row r="12" spans="1:6" ht="23.25" x14ac:dyDescent="0.5">
      <c r="A12" s="138" t="str">
        <f>taskB1</f>
        <v>ตรวจสอบความพร้อมเครื่องตัด</v>
      </c>
      <c r="B12" s="137"/>
      <c r="C12" s="137"/>
      <c r="D12" s="137"/>
      <c r="E12" s="137"/>
      <c r="F12" s="137" t="s">
        <v>68</v>
      </c>
    </row>
    <row r="13" spans="1:6" ht="23.25" x14ac:dyDescent="0.5">
      <c r="A13" s="138" t="str">
        <f>taskB2</f>
        <v>ตรวจสอบการทำงานของตู้ดัชต์</v>
      </c>
      <c r="B13" s="137"/>
      <c r="C13" s="137"/>
      <c r="D13" s="137"/>
      <c r="E13" s="137" t="s">
        <v>68</v>
      </c>
      <c r="F13" s="137"/>
    </row>
    <row r="14" spans="1:6" ht="23.25" x14ac:dyDescent="0.5">
      <c r="A14" s="138" t="str">
        <f>taskB3</f>
        <v>ตรวจสอบตลับเมตร</v>
      </c>
      <c r="B14" s="137"/>
      <c r="C14" s="137"/>
      <c r="D14" s="137"/>
      <c r="E14" s="137" t="s">
        <v>68</v>
      </c>
      <c r="F14" s="137"/>
    </row>
    <row r="15" spans="1:6" ht="23.25" x14ac:dyDescent="0.5">
      <c r="A15" s="136" t="str">
        <f>duty_C</f>
        <v>ตัดชิ้นงาน (Bu Zai)</v>
      </c>
      <c r="B15" s="137"/>
      <c r="C15" s="137"/>
      <c r="D15" s="137"/>
      <c r="E15" s="137"/>
      <c r="F15" s="137"/>
    </row>
    <row r="16" spans="1:6" ht="23.25" x14ac:dyDescent="0.5">
      <c r="A16" s="138" t="str">
        <f>taskC1</f>
        <v>ตัด Ba Zai ตาม check sheet</v>
      </c>
      <c r="B16" s="137"/>
      <c r="C16" s="137"/>
      <c r="D16" s="137"/>
      <c r="E16" s="137"/>
      <c r="F16" s="137" t="s">
        <v>68</v>
      </c>
    </row>
    <row r="17" spans="1:6" ht="23.25" x14ac:dyDescent="0.5">
      <c r="A17" s="138" t="str">
        <f>taskC2</f>
        <v>ตรวจสอบสภาพทั่วไป</v>
      </c>
      <c r="B17" s="137"/>
      <c r="C17" s="137"/>
      <c r="D17" s="137"/>
      <c r="E17" s="137" t="s">
        <v>68</v>
      </c>
      <c r="F17" s="137"/>
    </row>
    <row r="18" spans="1:6" ht="23.25" x14ac:dyDescent="0.5">
      <c r="A18" s="138" t="str">
        <f>taskC3</f>
        <v>ส่งมอบงาน Bu Zai</v>
      </c>
      <c r="B18" s="137"/>
      <c r="C18" s="137"/>
      <c r="D18" s="137" t="s">
        <v>68</v>
      </c>
      <c r="E18" s="137"/>
      <c r="F18" s="137"/>
    </row>
    <row r="19" spans="1:6" ht="23.25" x14ac:dyDescent="0.5">
      <c r="A19" s="136" t="str">
        <f>Task!B36</f>
        <v>ทิ้งเศษชิ้นงาน (Scrap)</v>
      </c>
      <c r="B19" s="137"/>
      <c r="C19" s="137"/>
      <c r="D19" s="137"/>
      <c r="E19" s="137"/>
      <c r="F19" s="137"/>
    </row>
    <row r="20" spans="1:6" x14ac:dyDescent="0.5">
      <c r="A20" s="129" t="str">
        <f>taskD1</f>
        <v>เก็บของเสียจากการตัด (Cutting)</v>
      </c>
      <c r="B20" s="129"/>
      <c r="C20" s="137" t="s">
        <v>68</v>
      </c>
      <c r="D20" s="129"/>
      <c r="E20" s="129"/>
      <c r="F20" s="129"/>
    </row>
    <row r="21" spans="1:6" x14ac:dyDescent="0.5">
      <c r="A21" s="129" t="str">
        <f>taskD2</f>
        <v>บันทึกของเสียประจำวัน</v>
      </c>
      <c r="B21" s="129"/>
      <c r="C21" s="129"/>
      <c r="D21" s="129"/>
      <c r="E21" s="129"/>
      <c r="F21" s="137" t="s">
        <v>68</v>
      </c>
    </row>
    <row r="22" spans="1:6" x14ac:dyDescent="0.5">
      <c r="A22" s="129"/>
      <c r="B22" s="129"/>
      <c r="C22" s="129"/>
      <c r="D22" s="129"/>
      <c r="E22" s="129"/>
      <c r="F22" s="129"/>
    </row>
  </sheetData>
  <mergeCells count="5">
    <mergeCell ref="A1:F1"/>
    <mergeCell ref="A2:F2"/>
    <mergeCell ref="A3:F3"/>
    <mergeCell ref="A4:A6"/>
    <mergeCell ref="B4:F5"/>
  </mergeCells>
  <conditionalFormatting sqref="B7:F7">
    <cfRule type="cellIs" dxfId="0" priority="1" stopIfTrue="1" operator="greaterThan">
      <formula>0</formula>
    </cfRule>
  </conditionalFormatting>
  <pageMargins left="0.25" right="0.17" top="0.75" bottom="0.75" header="0.3" footer="0.3"/>
  <pageSetup paperSize="9" scale="86" fitToHeight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20"/>
  <sheetViews>
    <sheetView topLeftCell="A4" zoomScale="85" zoomScaleNormal="85" workbookViewId="0">
      <selection activeCell="C6" sqref="C6"/>
    </sheetView>
  </sheetViews>
  <sheetFormatPr defaultColWidth="9.125" defaultRowHeight="24" x14ac:dyDescent="0.55000000000000004"/>
  <cols>
    <col min="1" max="1" width="11.125" style="140" customWidth="1"/>
    <col min="2" max="2" width="54.125" style="140" customWidth="1"/>
    <col min="3" max="3" width="68.875" style="140" bestFit="1" customWidth="1"/>
    <col min="4" max="16384" width="9.125" style="140"/>
  </cols>
  <sheetData>
    <row r="1" spans="1:3" x14ac:dyDescent="0.55000000000000004">
      <c r="A1" s="139" t="s">
        <v>60</v>
      </c>
    </row>
    <row r="2" spans="1:3" x14ac:dyDescent="0.55000000000000004">
      <c r="A2" s="139" t="str">
        <f>"ตำแหน่ง   "&amp;position</f>
        <v>ตำแหน่ง   พนักงานตัด Ba Zai</v>
      </c>
    </row>
    <row r="3" spans="1:3" x14ac:dyDescent="0.55000000000000004">
      <c r="B3" s="141"/>
    </row>
    <row r="4" spans="1:3" ht="21.75" customHeight="1" x14ac:dyDescent="0.55000000000000004">
      <c r="A4" s="142" t="s">
        <v>69</v>
      </c>
      <c r="B4" s="143" t="s">
        <v>70</v>
      </c>
      <c r="C4" s="144" t="s">
        <v>71</v>
      </c>
    </row>
    <row r="5" spans="1:3" x14ac:dyDescent="0.55000000000000004">
      <c r="A5" s="145">
        <v>1</v>
      </c>
      <c r="B5" s="146" t="str">
        <f>duty_A</f>
        <v xml:space="preserve">รับคำสั่งผลิตหน้าต่าง (ORDER) </v>
      </c>
      <c r="C5" s="147"/>
    </row>
    <row r="6" spans="1:3" x14ac:dyDescent="0.55000000000000004">
      <c r="A6" s="145">
        <v>1.1000000000000001</v>
      </c>
      <c r="B6" s="148" t="str">
        <f>taskA1</f>
        <v>ตรวจสอบ chcek sheet</v>
      </c>
      <c r="C6" s="148" t="str">
        <f>'A1'!D10</f>
        <v>ความรู้เกี่ยวกับสัญลักษณ์สี ในChart ตัวอย่างสีของ Ba Zai</v>
      </c>
    </row>
    <row r="7" spans="1:3" x14ac:dyDescent="0.55000000000000004">
      <c r="A7" s="145"/>
      <c r="C7" s="148" t="str">
        <f>'A1'!D11</f>
        <v>ความรู้พื้นฐานชื่อชิ้นงานในภาษาอังกฤษ     ความรู้เกี่ยวกับรหัสชื่อชิ้นงาน ในCheck Sheet</v>
      </c>
    </row>
    <row r="8" spans="1:3" x14ac:dyDescent="0.55000000000000004">
      <c r="A8" s="145"/>
      <c r="B8" s="148"/>
      <c r="C8" s="148" t="str">
        <f>'A1'!D12</f>
        <v>ความรู้ในการจำแนก To ในCheck Sheet</v>
      </c>
    </row>
    <row r="9" spans="1:3" x14ac:dyDescent="0.55000000000000004">
      <c r="A9" s="145"/>
      <c r="B9" s="148"/>
      <c r="C9" s="148" t="str">
        <f>'A1'!D13</f>
        <v>ความรู้ในการใช้ตลับเมตร</v>
      </c>
    </row>
    <row r="10" spans="1:3" x14ac:dyDescent="0.55000000000000004">
      <c r="A10" s="145"/>
      <c r="B10" s="148"/>
      <c r="C10" s="148" t="str">
        <f>'A1'!D14</f>
        <v>ความรู้ในการอ่านแบบหน้าตัดชิ้นงาน ในCheck Sheet</v>
      </c>
    </row>
    <row r="11" spans="1:3" x14ac:dyDescent="0.55000000000000004">
      <c r="A11" s="145"/>
      <c r="B11" s="148"/>
      <c r="C11" s="148" t="str">
        <f>'A1'!D15</f>
        <v>ความรู้เกี่ยวกับการบันทึก Check Sheet</v>
      </c>
    </row>
    <row r="12" spans="1:3" x14ac:dyDescent="0.55000000000000004">
      <c r="A12" s="145"/>
      <c r="B12" s="148"/>
      <c r="C12" s="148"/>
    </row>
    <row r="13" spans="1:3" x14ac:dyDescent="0.55000000000000004">
      <c r="A13" s="145">
        <v>1.2</v>
      </c>
      <c r="B13" s="148" t="str">
        <f>taskA2</f>
        <v>ส่งใบสั่งการผลิด(order) ให้แผนก AL bar</v>
      </c>
      <c r="C13" s="148" t="str">
        <f>'A2 '!D10</f>
        <v>ความรู้เกี่ยวกับสัญลักษณ์สี ในChart ตัวอย่างสีของ Ba Zai</v>
      </c>
    </row>
    <row r="14" spans="1:3" x14ac:dyDescent="0.55000000000000004">
      <c r="A14" s="145"/>
      <c r="B14" s="148"/>
      <c r="C14" s="148" t="str">
        <f>'A2 '!D11</f>
        <v>ความรู้พื้นฐานชื่อชิ้นงานในภาษาอังกฤษ     ความรู้เกี่ยวกับรหัสชื่อชิ้นงาน ในCheck Sheet</v>
      </c>
    </row>
    <row r="15" spans="1:3" x14ac:dyDescent="0.55000000000000004">
      <c r="A15" s="145"/>
      <c r="B15" s="148"/>
      <c r="C15" s="148" t="str">
        <f>'A2 '!D12</f>
        <v>ความรู้ในการจำแนก To ในCheck Sheet</v>
      </c>
    </row>
    <row r="16" spans="1:3" x14ac:dyDescent="0.55000000000000004">
      <c r="A16" s="145"/>
      <c r="B16" s="148"/>
      <c r="C16" s="148" t="str">
        <f>'A2 '!D13</f>
        <v>ความรู้ในการอ่านแบบหน้าตัดชิ้นงาน ในCheck Sheet</v>
      </c>
    </row>
    <row r="17" spans="1:3" x14ac:dyDescent="0.55000000000000004">
      <c r="A17" s="147"/>
      <c r="B17" s="147"/>
      <c r="C17" s="148" t="str">
        <f>'A2 '!D14</f>
        <v>ความรู้ในการอ่านตลับเมตร</v>
      </c>
    </row>
    <row r="18" spans="1:3" x14ac:dyDescent="0.55000000000000004">
      <c r="A18" s="147"/>
      <c r="B18" s="147"/>
      <c r="C18" s="148" t="str">
        <f>'A2 '!D15</f>
        <v>ความรู้ทางคณิตศาสตร์ในการนับตัวเลข</v>
      </c>
    </row>
    <row r="19" spans="1:3" x14ac:dyDescent="0.55000000000000004">
      <c r="A19" s="147"/>
      <c r="B19" s="147"/>
      <c r="C19" s="148" t="str">
        <f>'A2 '!D16</f>
        <v>ความรู้เกี่ยวกับการบันทึก Check Sheet</v>
      </c>
    </row>
    <row r="20" spans="1:3" x14ac:dyDescent="0.55000000000000004">
      <c r="A20" s="147"/>
      <c r="B20" s="147"/>
      <c r="C20" s="148" t="str">
        <f>'A2 '!D17</f>
        <v>ความรู้และทักษะในการเข็นรถ Daicha</v>
      </c>
    </row>
  </sheetData>
  <pageMargins left="0.25" right="0.17" top="0.75" bottom="0.75" header="0.3" footer="0.3"/>
  <pageSetup paperSize="9" fitToHeight="0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5"/>
  <sheetViews>
    <sheetView zoomScale="85" zoomScaleNormal="85" workbookViewId="0">
      <selection activeCell="C17" sqref="C17"/>
    </sheetView>
  </sheetViews>
  <sheetFormatPr defaultColWidth="9.125" defaultRowHeight="24" x14ac:dyDescent="0.55000000000000004"/>
  <cols>
    <col min="1" max="1" width="11.125" style="140" customWidth="1"/>
    <col min="2" max="2" width="54.125" style="140" customWidth="1"/>
    <col min="3" max="3" width="68.875" style="140" bestFit="1" customWidth="1"/>
    <col min="4" max="16384" width="9.125" style="140"/>
  </cols>
  <sheetData>
    <row r="1" spans="1:3" x14ac:dyDescent="0.55000000000000004">
      <c r="A1" s="139" t="s">
        <v>60</v>
      </c>
    </row>
    <row r="2" spans="1:3" x14ac:dyDescent="0.55000000000000004">
      <c r="A2" s="139" t="str">
        <f>"ตำแหน่ง   "&amp;position</f>
        <v>ตำแหน่ง   พนักงานตัด Ba Zai</v>
      </c>
    </row>
    <row r="3" spans="1:3" x14ac:dyDescent="0.55000000000000004">
      <c r="B3" s="141"/>
    </row>
    <row r="4" spans="1:3" ht="21.75" customHeight="1" x14ac:dyDescent="0.55000000000000004">
      <c r="A4" s="142" t="s">
        <v>69</v>
      </c>
      <c r="B4" s="143" t="s">
        <v>70</v>
      </c>
      <c r="C4" s="144" t="s">
        <v>71</v>
      </c>
    </row>
    <row r="5" spans="1:3" x14ac:dyDescent="0.55000000000000004">
      <c r="A5" s="145">
        <v>2</v>
      </c>
      <c r="B5" s="149" t="str">
        <f>Task!B16</f>
        <v>ตรวจสอบอุปกรณ์ตาม Chcek Sheet</v>
      </c>
      <c r="C5" s="147"/>
    </row>
    <row r="6" spans="1:3" x14ac:dyDescent="0.55000000000000004">
      <c r="A6" s="145">
        <v>2.1</v>
      </c>
      <c r="B6" s="148" t="str">
        <f>taskB1</f>
        <v>ตรวจสอบความพร้อมเครื่องตัด</v>
      </c>
      <c r="C6" s="147" t="str">
        <f>'B1'!D10</f>
        <v>ความสามารถในการอ่าน Check Sheet</v>
      </c>
    </row>
    <row r="7" spans="1:3" x14ac:dyDescent="0.55000000000000004">
      <c r="A7" s="145"/>
      <c r="B7" s="148"/>
      <c r="C7" s="147" t="str">
        <f>'B1'!D11</f>
        <v>ความรู้เกี่ยวกับการทำงานของปุ่มฉุกเฉินเครื่องตัด Bu Zai</v>
      </c>
    </row>
    <row r="8" spans="1:3" x14ac:dyDescent="0.55000000000000004">
      <c r="A8" s="145"/>
      <c r="B8" s="148"/>
      <c r="C8" s="147" t="str">
        <f>'B1'!D12</f>
        <v>ความรู้เกี่ยวกับการทำงานของCoverเครื่องตัด Bu Zai</v>
      </c>
    </row>
    <row r="9" spans="1:3" x14ac:dyDescent="0.55000000000000004">
      <c r="A9" s="145"/>
      <c r="B9" s="148"/>
      <c r="C9" s="147" t="str">
        <f>'B1'!D13</f>
        <v>ความรู้เกี่ยวกับการทำงานของลิมิตสวิตช์เครื่องตัด Bu Zai</v>
      </c>
    </row>
    <row r="10" spans="1:3" x14ac:dyDescent="0.55000000000000004">
      <c r="A10" s="145"/>
      <c r="B10" s="148"/>
      <c r="C10" s="147"/>
    </row>
    <row r="11" spans="1:3" x14ac:dyDescent="0.55000000000000004">
      <c r="A11" s="145">
        <v>2.2000000000000002</v>
      </c>
      <c r="B11" s="148" t="str">
        <f>taskB2</f>
        <v>ตรวจสอบการทำงานของตู้ดัชต์</v>
      </c>
      <c r="C11" s="147" t="str">
        <f>'B2'!D10</f>
        <v>ความสามารถในการใช้ตู้คัชต์</v>
      </c>
    </row>
    <row r="12" spans="1:3" x14ac:dyDescent="0.55000000000000004">
      <c r="A12" s="145"/>
      <c r="B12" s="148"/>
      <c r="C12" s="147"/>
    </row>
    <row r="13" spans="1:3" x14ac:dyDescent="0.55000000000000004">
      <c r="A13" s="145">
        <v>2.2999999999999998</v>
      </c>
      <c r="B13" s="148" t="str">
        <f>taskB3</f>
        <v>ตรวจสอบตลับเมตร</v>
      </c>
      <c r="C13" s="147" t="str">
        <f>'B3'!D13</f>
        <v>ความรู้ในการตรวจสอบตลับเมตร ความรู้ในการบันทึก Check Sheet</v>
      </c>
    </row>
    <row r="14" spans="1:3" x14ac:dyDescent="0.55000000000000004">
      <c r="A14" s="145"/>
      <c r="B14" s="148"/>
      <c r="C14" s="147"/>
    </row>
    <row r="15" spans="1:3" x14ac:dyDescent="0.55000000000000004">
      <c r="A15" s="145"/>
      <c r="B15" s="148"/>
      <c r="C15" s="147"/>
    </row>
  </sheetData>
  <pageMargins left="0.25" right="0.17" top="0.75" bottom="0.75" header="0.3" footer="0.3"/>
  <pageSetup paperSize="9" fitToHeight="0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22"/>
  <sheetViews>
    <sheetView zoomScale="85" zoomScaleNormal="85" workbookViewId="0">
      <selection activeCell="B10" sqref="B10"/>
    </sheetView>
  </sheetViews>
  <sheetFormatPr defaultColWidth="9.125" defaultRowHeight="24" x14ac:dyDescent="0.55000000000000004"/>
  <cols>
    <col min="1" max="1" width="11.125" style="140" customWidth="1"/>
    <col min="2" max="2" width="54.125" style="140" customWidth="1"/>
    <col min="3" max="3" width="68.875" style="140" bestFit="1" customWidth="1"/>
    <col min="4" max="16384" width="9.125" style="140"/>
  </cols>
  <sheetData>
    <row r="1" spans="1:3" x14ac:dyDescent="0.55000000000000004">
      <c r="A1" s="139" t="s">
        <v>60</v>
      </c>
    </row>
    <row r="2" spans="1:3" x14ac:dyDescent="0.55000000000000004">
      <c r="A2" s="139" t="str">
        <f>"ตำแหน่ง   "&amp;position</f>
        <v>ตำแหน่ง   พนักงานตัด Ba Zai</v>
      </c>
    </row>
    <row r="3" spans="1:3" x14ac:dyDescent="0.55000000000000004">
      <c r="B3" s="141"/>
    </row>
    <row r="4" spans="1:3" ht="21.75" customHeight="1" x14ac:dyDescent="0.55000000000000004">
      <c r="A4" s="142" t="s">
        <v>69</v>
      </c>
      <c r="B4" s="143" t="s">
        <v>70</v>
      </c>
      <c r="C4" s="144" t="s">
        <v>71</v>
      </c>
    </row>
    <row r="5" spans="1:3" x14ac:dyDescent="0.55000000000000004">
      <c r="A5" s="145">
        <v>3</v>
      </c>
      <c r="B5" s="149" t="str">
        <f>Task!B27</f>
        <v>ตัดชิ้นงาน (Bu Zai)</v>
      </c>
      <c r="C5" s="147"/>
    </row>
    <row r="6" spans="1:3" x14ac:dyDescent="0.55000000000000004">
      <c r="A6" s="145">
        <v>3.1</v>
      </c>
      <c r="B6" s="148" t="str">
        <f>taskC1</f>
        <v>ตัด Ba Zai ตาม check sheet</v>
      </c>
      <c r="C6" s="147" t="str">
        <f>'C1'!D10</f>
        <v>ความสามารถในการใช้งานเครื่องยิงบาร์โค้ต</v>
      </c>
    </row>
    <row r="7" spans="1:3" x14ac:dyDescent="0.55000000000000004">
      <c r="A7" s="145"/>
      <c r="B7" s="148"/>
      <c r="C7" s="147" t="str">
        <f>'C1'!D11</f>
        <v>ความรู้ในการตั้งเครื่องตัด Ba Zai ความรู้ในการอ่าน Check Sheet</v>
      </c>
    </row>
    <row r="8" spans="1:3" x14ac:dyDescent="0.55000000000000004">
      <c r="A8" s="145"/>
      <c r="B8" s="148"/>
      <c r="C8" s="147" t="str">
        <f>'C1'!D12</f>
        <v>ความรู้เรื่องความปลอดภัย    การอ่าน check sheet  การรัดชิ้นงาน</v>
      </c>
    </row>
    <row r="9" spans="1:3" x14ac:dyDescent="0.55000000000000004">
      <c r="A9" s="145"/>
      <c r="B9" s="148"/>
      <c r="C9" s="147" t="str">
        <f>'C1'!D13</f>
        <v>ความรู้ในการใช้เครื่องตัด Ba Zai  การอ่าน check cheet</v>
      </c>
    </row>
    <row r="10" spans="1:3" x14ac:dyDescent="0.55000000000000004">
      <c r="A10" s="145"/>
      <c r="B10" s="148"/>
      <c r="C10" s="147" t="str">
        <f>'C1'!D14</f>
        <v>ความรู้ในการใช้เครื่องตัด Ba Zai  การอ่าน chcek sheet</v>
      </c>
    </row>
    <row r="11" spans="1:3" x14ac:dyDescent="0.55000000000000004">
      <c r="A11" s="145"/>
      <c r="B11" s="148"/>
      <c r="C11" s="147" t="str">
        <f>'C1'!D15</f>
        <v>ความรู้ในการใช้ตลับเมตร</v>
      </c>
    </row>
    <row r="12" spans="1:3" x14ac:dyDescent="0.55000000000000004">
      <c r="A12" s="145"/>
      <c r="B12" s="148"/>
      <c r="C12" s="147" t="str">
        <f>'C1'!D16</f>
        <v>การอ่าน Chck Sheet</v>
      </c>
    </row>
    <row r="13" spans="1:3" x14ac:dyDescent="0.55000000000000004">
      <c r="A13" s="145"/>
      <c r="B13" s="148"/>
      <c r="C13" s="147">
        <f>'C1'!D17</f>
        <v>0</v>
      </c>
    </row>
    <row r="14" spans="1:3" x14ac:dyDescent="0.55000000000000004">
      <c r="A14" s="145">
        <v>3.2</v>
      </c>
      <c r="B14" s="148" t="str">
        <f>taskC2</f>
        <v>ตรวจสอบสภาพทั่วไป</v>
      </c>
      <c r="C14" s="147" t="str">
        <f>'C2'!D10</f>
        <v>ความสามารถในการสังเกตุ</v>
      </c>
    </row>
    <row r="15" spans="1:3" x14ac:dyDescent="0.55000000000000004">
      <c r="A15" s="145"/>
      <c r="B15" s="148"/>
      <c r="C15" s="147" t="str">
        <f>'C2'!D11</f>
        <v>ความสามารถในการนับ</v>
      </c>
    </row>
    <row r="16" spans="1:3" x14ac:dyDescent="0.55000000000000004">
      <c r="A16" s="145"/>
      <c r="B16" s="148"/>
      <c r="C16" s="147">
        <f>'C2'!D12</f>
        <v>0</v>
      </c>
    </row>
    <row r="17" spans="1:3" x14ac:dyDescent="0.55000000000000004">
      <c r="A17" s="145"/>
      <c r="B17" s="148"/>
      <c r="C17" s="147"/>
    </row>
    <row r="18" spans="1:3" x14ac:dyDescent="0.55000000000000004">
      <c r="A18" s="145">
        <v>3.3</v>
      </c>
      <c r="B18" s="148" t="str">
        <f>taskC3</f>
        <v>ส่งมอบงาน Bu Zai</v>
      </c>
      <c r="C18" s="147" t="str">
        <f>'C3'!D10</f>
        <v>การเรียงชิ้นงาน</v>
      </c>
    </row>
    <row r="19" spans="1:3" x14ac:dyDescent="0.55000000000000004">
      <c r="A19" s="145"/>
      <c r="B19" s="148"/>
      <c r="C19" s="147" t="str">
        <f>'C3'!D11</f>
        <v>การใช้เครื่องเป่าเศษ Kiniko</v>
      </c>
    </row>
    <row r="20" spans="1:3" x14ac:dyDescent="0.55000000000000004">
      <c r="A20" s="145"/>
      <c r="B20" s="148"/>
      <c r="C20" s="147" t="str">
        <f>'C3'!D12</f>
        <v>การเคลื่อนย้ายชิ้นงาน</v>
      </c>
    </row>
    <row r="21" spans="1:3" x14ac:dyDescent="0.55000000000000004">
      <c r="A21" s="145"/>
      <c r="B21" s="148"/>
      <c r="C21" s="147">
        <f>'C3'!D13</f>
        <v>0</v>
      </c>
    </row>
    <row r="22" spans="1:3" x14ac:dyDescent="0.55000000000000004">
      <c r="A22" s="145"/>
      <c r="B22" s="148"/>
      <c r="C22" s="147"/>
    </row>
  </sheetData>
  <pageMargins left="0.25" right="0.17" top="0.75" bottom="0.75" header="0.3" footer="0.3"/>
  <pageSetup paperSize="9" fitToHeight="0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20"/>
  <sheetViews>
    <sheetView zoomScale="85" zoomScaleNormal="85" workbookViewId="0">
      <selection activeCell="E7" sqref="E7"/>
    </sheetView>
  </sheetViews>
  <sheetFormatPr defaultColWidth="9.125" defaultRowHeight="24" x14ac:dyDescent="0.55000000000000004"/>
  <cols>
    <col min="1" max="1" width="11.125" style="140" customWidth="1"/>
    <col min="2" max="2" width="54.125" style="140" customWidth="1"/>
    <col min="3" max="3" width="68.875" style="140" bestFit="1" customWidth="1"/>
    <col min="4" max="16384" width="9.125" style="140"/>
  </cols>
  <sheetData>
    <row r="1" spans="1:3" x14ac:dyDescent="0.55000000000000004">
      <c r="A1" s="139" t="s">
        <v>60</v>
      </c>
    </row>
    <row r="2" spans="1:3" x14ac:dyDescent="0.55000000000000004">
      <c r="A2" s="139" t="str">
        <f>"ตำแหน่ง   "&amp;position</f>
        <v>ตำแหน่ง   พนักงานตัด Ba Zai</v>
      </c>
    </row>
    <row r="3" spans="1:3" x14ac:dyDescent="0.55000000000000004">
      <c r="B3" s="141"/>
    </row>
    <row r="4" spans="1:3" ht="21.75" customHeight="1" x14ac:dyDescent="0.55000000000000004">
      <c r="A4" s="142" t="s">
        <v>69</v>
      </c>
      <c r="B4" s="143" t="s">
        <v>70</v>
      </c>
      <c r="C4" s="144" t="s">
        <v>71</v>
      </c>
    </row>
    <row r="5" spans="1:3" x14ac:dyDescent="0.55000000000000004">
      <c r="A5" s="145">
        <v>4</v>
      </c>
      <c r="B5" s="149" t="str">
        <f>duty_D</f>
        <v>ทิ้งเศษชิ้นงาน (Scrap)</v>
      </c>
      <c r="C5" s="147"/>
    </row>
    <row r="6" spans="1:3" x14ac:dyDescent="0.55000000000000004">
      <c r="A6" s="145">
        <v>4.0999999999999996</v>
      </c>
      <c r="B6" s="148" t="str">
        <f>taskD1</f>
        <v>เก็บของเสียจากการตัด (Cutting)</v>
      </c>
      <c r="C6" s="147" t="str">
        <f>'D1'!D10</f>
        <v>ความสามารถในการแยกของเสีย</v>
      </c>
    </row>
    <row r="7" spans="1:3" x14ac:dyDescent="0.55000000000000004">
      <c r="A7" s="145"/>
      <c r="B7" s="148"/>
      <c r="C7" s="147" t="str">
        <f>'D1'!D11</f>
        <v>ความสามารถในการแยกของเสีย</v>
      </c>
    </row>
    <row r="8" spans="1:3" x14ac:dyDescent="0.55000000000000004">
      <c r="A8" s="145"/>
      <c r="B8" s="148"/>
      <c r="C8" s="147" t="str">
        <f>'D1'!D12</f>
        <v>ความสามารถในการแยกของเสีย</v>
      </c>
    </row>
    <row r="9" spans="1:3" x14ac:dyDescent="0.55000000000000004">
      <c r="A9" s="145"/>
      <c r="B9" s="148"/>
      <c r="C9" s="147" t="str">
        <f>'D1'!D13</f>
        <v>ความสามารถในการแยกของเสีย</v>
      </c>
    </row>
    <row r="10" spans="1:3" x14ac:dyDescent="0.55000000000000004">
      <c r="A10" s="145"/>
      <c r="B10" s="148"/>
      <c r="C10" s="147" t="str">
        <f>'D1'!D14</f>
        <v>ความสามารถในการแยกของเสีย</v>
      </c>
    </row>
    <row r="11" spans="1:3" x14ac:dyDescent="0.55000000000000004">
      <c r="A11" s="145"/>
      <c r="B11" s="148"/>
      <c r="C11" s="147">
        <f>'D1'!D15</f>
        <v>0</v>
      </c>
    </row>
    <row r="12" spans="1:3" x14ac:dyDescent="0.55000000000000004">
      <c r="A12" s="145">
        <v>4.2</v>
      </c>
      <c r="B12" s="148" t="str">
        <f>taskD2</f>
        <v>บันทึกของเสียประจำวัน</v>
      </c>
      <c r="C12" s="147" t="str">
        <f>'D2'!D10</f>
        <v>ความรู้ในการบันทึก Check Sheet</v>
      </c>
    </row>
    <row r="13" spans="1:3" x14ac:dyDescent="0.55000000000000004">
      <c r="A13" s="145"/>
      <c r="B13" s="148"/>
      <c r="C13" s="147" t="str">
        <f>'D2'!D11</f>
        <v>ความรู้ในการบันทึก Check Sheet</v>
      </c>
    </row>
    <row r="14" spans="1:3" x14ac:dyDescent="0.55000000000000004">
      <c r="A14" s="145"/>
      <c r="B14" s="148"/>
      <c r="C14" s="147" t="str">
        <f>'D2'!D12</f>
        <v>ความรู้ในการบันทึก Check Sheet</v>
      </c>
    </row>
    <row r="15" spans="1:3" x14ac:dyDescent="0.55000000000000004">
      <c r="A15" s="145"/>
      <c r="B15" s="148"/>
      <c r="C15" s="147" t="str">
        <f>'D2'!D13</f>
        <v>ความรู้ในการบันทึกกราฟ</v>
      </c>
    </row>
    <row r="16" spans="1:3" x14ac:dyDescent="0.55000000000000004">
      <c r="A16" s="145"/>
      <c r="B16" s="148"/>
      <c r="C16" s="147">
        <f>'D2'!D14</f>
        <v>0</v>
      </c>
    </row>
    <row r="17" spans="1:3" x14ac:dyDescent="0.55000000000000004">
      <c r="A17" s="145"/>
      <c r="B17" s="148"/>
      <c r="C17" s="147"/>
    </row>
    <row r="18" spans="1:3" x14ac:dyDescent="0.55000000000000004">
      <c r="A18" s="145"/>
      <c r="B18" s="148"/>
      <c r="C18" s="147"/>
    </row>
    <row r="19" spans="1:3" x14ac:dyDescent="0.55000000000000004">
      <c r="A19" s="145"/>
      <c r="B19" s="148"/>
      <c r="C19" s="147"/>
    </row>
    <row r="20" spans="1:3" x14ac:dyDescent="0.55000000000000004">
      <c r="A20" s="145"/>
      <c r="B20" s="148"/>
      <c r="C20" s="147"/>
    </row>
  </sheetData>
  <pageMargins left="0.25" right="0.17" top="0.75" bottom="0.75" header="0.3" footer="0.3"/>
  <pageSetup paperSize="9" fitToHeight="0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abSelected="1" topLeftCell="A7" workbookViewId="0">
      <selection activeCell="J14" sqref="J14"/>
    </sheetView>
  </sheetViews>
  <sheetFormatPr defaultColWidth="9" defaultRowHeight="12.75" x14ac:dyDescent="0.2"/>
  <cols>
    <col min="1" max="1" width="1" style="57" customWidth="1"/>
    <col min="2" max="2" width="3.375" style="57" customWidth="1"/>
    <col min="3" max="3" width="28.875" style="57" customWidth="1"/>
    <col min="4" max="4" width="17.75" style="57" customWidth="1"/>
    <col min="5" max="5" width="22.375" style="57" customWidth="1"/>
    <col min="6" max="6" width="19.125" style="57" customWidth="1"/>
    <col min="7" max="7" width="18.75" style="57" customWidth="1"/>
    <col min="8" max="8" width="16.75" style="57" customWidth="1"/>
    <col min="9" max="16384" width="9" style="57"/>
  </cols>
  <sheetData>
    <row r="1" spans="1:11" s="1" customFormat="1" ht="27.75" customHeight="1" x14ac:dyDescent="0.6">
      <c r="A1" s="322" t="s">
        <v>0</v>
      </c>
      <c r="B1" s="323"/>
      <c r="C1" s="323"/>
      <c r="D1" s="323"/>
      <c r="E1" s="323"/>
      <c r="F1" s="323"/>
      <c r="G1" s="323"/>
      <c r="H1" s="324"/>
    </row>
    <row r="2" spans="1:11" s="1" customFormat="1" ht="3.75" customHeight="1" x14ac:dyDescent="0.55000000000000004">
      <c r="A2" s="2"/>
      <c r="B2" s="3"/>
      <c r="C2" s="3"/>
      <c r="D2" s="3"/>
      <c r="E2" s="3"/>
      <c r="F2" s="3"/>
      <c r="G2" s="3"/>
      <c r="H2" s="4"/>
    </row>
    <row r="3" spans="1:11" s="1" customFormat="1" ht="21" customHeight="1" x14ac:dyDescent="0.55000000000000004">
      <c r="A3" s="2"/>
      <c r="B3" s="374" t="s">
        <v>1</v>
      </c>
      <c r="C3" s="326"/>
      <c r="D3" s="375"/>
      <c r="E3" s="376"/>
      <c r="F3" s="5" t="s">
        <v>2</v>
      </c>
      <c r="G3" s="377"/>
      <c r="H3" s="378"/>
      <c r="I3" s="6"/>
      <c r="J3" s="6"/>
      <c r="K3" s="6"/>
    </row>
    <row r="4" spans="1:11" s="1" customFormat="1" ht="22.5" customHeight="1" x14ac:dyDescent="0.55000000000000004">
      <c r="A4" s="2"/>
      <c r="B4" s="374" t="s">
        <v>3</v>
      </c>
      <c r="C4" s="326"/>
      <c r="D4" s="379"/>
      <c r="E4" s="380"/>
      <c r="F4" s="7" t="s">
        <v>4</v>
      </c>
      <c r="G4" s="381"/>
      <c r="H4" s="382"/>
      <c r="I4" s="8"/>
      <c r="J4" s="8"/>
      <c r="K4" s="8"/>
    </row>
    <row r="5" spans="1:11" s="1" customFormat="1" ht="3" customHeight="1" x14ac:dyDescent="0.55000000000000004">
      <c r="A5" s="2"/>
      <c r="B5" s="3"/>
      <c r="C5" s="9"/>
      <c r="D5" s="10"/>
      <c r="E5" s="10"/>
      <c r="F5" s="10"/>
      <c r="G5" s="11"/>
      <c r="H5" s="12"/>
      <c r="I5" s="13"/>
      <c r="J5" s="13"/>
      <c r="K5" s="13"/>
    </row>
    <row r="6" spans="1:11" s="1" customFormat="1" ht="22.5" customHeight="1" x14ac:dyDescent="0.55000000000000004">
      <c r="A6" s="2"/>
      <c r="B6" s="14"/>
      <c r="C6" s="203"/>
      <c r="D6" s="314"/>
      <c r="E6" s="315"/>
      <c r="F6" s="359"/>
      <c r="G6" s="360"/>
      <c r="H6" s="361"/>
      <c r="I6" s="15"/>
      <c r="J6" s="15"/>
      <c r="K6" s="15"/>
    </row>
    <row r="7" spans="1:11" s="19" customFormat="1" ht="6" customHeight="1" x14ac:dyDescent="0.5">
      <c r="A7" s="16"/>
      <c r="B7" s="17"/>
      <c r="C7" s="17"/>
      <c r="D7" s="17"/>
      <c r="E7" s="17"/>
      <c r="F7" s="17"/>
      <c r="G7" s="17"/>
      <c r="H7" s="18"/>
    </row>
    <row r="8" spans="1:11" s="24" customFormat="1" ht="21" x14ac:dyDescent="0.45">
      <c r="A8" s="20"/>
      <c r="B8" s="363" t="s">
        <v>5</v>
      </c>
      <c r="C8" s="311" t="s">
        <v>6</v>
      </c>
      <c r="D8" s="21" t="s">
        <v>7</v>
      </c>
      <c r="E8" s="22" t="s">
        <v>8</v>
      </c>
      <c r="F8" s="21" t="s">
        <v>9</v>
      </c>
      <c r="G8" s="22" t="s">
        <v>10</v>
      </c>
      <c r="H8" s="23" t="s">
        <v>11</v>
      </c>
    </row>
    <row r="9" spans="1:11" s="24" customFormat="1" ht="18.75" customHeight="1" x14ac:dyDescent="0.45">
      <c r="A9" s="20"/>
      <c r="B9" s="364"/>
      <c r="C9" s="365"/>
      <c r="D9" s="25" t="s">
        <v>12</v>
      </c>
      <c r="E9" s="26" t="s">
        <v>13</v>
      </c>
      <c r="F9" s="25" t="s">
        <v>14</v>
      </c>
      <c r="G9" s="26" t="s">
        <v>13</v>
      </c>
      <c r="H9" s="27" t="s">
        <v>15</v>
      </c>
    </row>
    <row r="10" spans="1:11" s="1" customFormat="1" ht="17.100000000000001" customHeight="1" x14ac:dyDescent="0.45">
      <c r="A10" s="2"/>
      <c r="B10" s="28">
        <v>1</v>
      </c>
      <c r="C10" s="29"/>
      <c r="D10" s="29"/>
      <c r="E10" s="29"/>
      <c r="F10" s="29"/>
      <c r="G10" s="29"/>
      <c r="H10" s="30"/>
    </row>
    <row r="11" spans="1:11" s="1" customFormat="1" ht="17.100000000000001" customHeight="1" x14ac:dyDescent="0.45">
      <c r="A11" s="2"/>
      <c r="B11" s="31"/>
      <c r="C11" s="32"/>
      <c r="D11" s="32"/>
      <c r="E11" s="32"/>
      <c r="F11" s="32"/>
      <c r="G11" s="32"/>
      <c r="H11" s="33"/>
    </row>
    <row r="12" spans="1:11" s="1" customFormat="1" ht="17.100000000000001" customHeight="1" x14ac:dyDescent="0.45">
      <c r="A12" s="2"/>
      <c r="B12" s="34"/>
      <c r="C12" s="35"/>
      <c r="D12" s="35"/>
      <c r="E12" s="35"/>
      <c r="F12" s="35"/>
      <c r="G12" s="35"/>
      <c r="H12" s="36"/>
    </row>
    <row r="13" spans="1:11" s="1" customFormat="1" ht="17.100000000000001" customHeight="1" x14ac:dyDescent="0.45">
      <c r="A13" s="2"/>
      <c r="B13" s="37">
        <v>2</v>
      </c>
      <c r="C13" s="38"/>
      <c r="D13" s="38"/>
      <c r="E13" s="38"/>
      <c r="F13" s="38"/>
      <c r="G13" s="38"/>
      <c r="H13" s="39"/>
    </row>
    <row r="14" spans="1:11" s="1" customFormat="1" ht="17.100000000000001" customHeight="1" x14ac:dyDescent="0.45">
      <c r="A14" s="2"/>
      <c r="B14" s="40"/>
      <c r="C14" s="41"/>
      <c r="D14" s="41"/>
      <c r="E14" s="41"/>
      <c r="F14" s="41"/>
      <c r="G14" s="41"/>
      <c r="H14" s="42"/>
    </row>
    <row r="15" spans="1:11" s="1" customFormat="1" ht="17.100000000000001" customHeight="1" x14ac:dyDescent="0.45">
      <c r="A15" s="2"/>
      <c r="B15" s="43"/>
      <c r="C15" s="44"/>
      <c r="D15" s="44"/>
      <c r="E15" s="44"/>
      <c r="F15" s="44"/>
      <c r="G15" s="44"/>
      <c r="H15" s="45"/>
    </row>
    <row r="16" spans="1:11" s="1" customFormat="1" ht="17.100000000000001" customHeight="1" x14ac:dyDescent="0.45">
      <c r="A16" s="2"/>
      <c r="B16" s="28">
        <v>3</v>
      </c>
      <c r="C16" s="29"/>
      <c r="D16" s="29"/>
      <c r="E16" s="29"/>
      <c r="F16" s="29"/>
      <c r="G16" s="29"/>
      <c r="H16" s="30"/>
    </row>
    <row r="17" spans="1:8" s="1" customFormat="1" ht="17.100000000000001" customHeight="1" x14ac:dyDescent="0.45">
      <c r="A17" s="2"/>
      <c r="B17" s="31"/>
      <c r="C17" s="32"/>
      <c r="D17" s="32"/>
      <c r="E17" s="32"/>
      <c r="F17" s="32"/>
      <c r="G17" s="32"/>
      <c r="H17" s="33"/>
    </row>
    <row r="18" spans="1:8" s="1" customFormat="1" ht="17.100000000000001" customHeight="1" x14ac:dyDescent="0.45">
      <c r="A18" s="2"/>
      <c r="B18" s="34"/>
      <c r="C18" s="35"/>
      <c r="D18" s="35"/>
      <c r="E18" s="35"/>
      <c r="F18" s="35"/>
      <c r="G18" s="35"/>
      <c r="H18" s="36"/>
    </row>
    <row r="19" spans="1:8" s="1" customFormat="1" ht="17.100000000000001" customHeight="1" x14ac:dyDescent="0.45">
      <c r="A19" s="2"/>
      <c r="B19" s="37">
        <v>4</v>
      </c>
      <c r="C19" s="38"/>
      <c r="D19" s="38"/>
      <c r="E19" s="38"/>
      <c r="F19" s="38"/>
      <c r="G19" s="38"/>
      <c r="H19" s="39"/>
    </row>
    <row r="20" spans="1:8" s="1" customFormat="1" ht="17.100000000000001" customHeight="1" x14ac:dyDescent="0.45">
      <c r="A20" s="2"/>
      <c r="B20" s="40"/>
      <c r="C20" s="41"/>
      <c r="D20" s="41"/>
      <c r="E20" s="41"/>
      <c r="F20" s="41"/>
      <c r="G20" s="41"/>
      <c r="H20" s="42"/>
    </row>
    <row r="21" spans="1:8" s="1" customFormat="1" ht="17.100000000000001" customHeight="1" x14ac:dyDescent="0.45">
      <c r="A21" s="2"/>
      <c r="B21" s="43"/>
      <c r="C21" s="44"/>
      <c r="D21" s="44"/>
      <c r="E21" s="44"/>
      <c r="F21" s="44"/>
      <c r="G21" s="44"/>
      <c r="H21" s="45"/>
    </row>
    <row r="22" spans="1:8" s="1" customFormat="1" ht="15" customHeight="1" x14ac:dyDescent="0.45">
      <c r="A22" s="2"/>
      <c r="B22" s="28">
        <v>5</v>
      </c>
      <c r="C22" s="29"/>
      <c r="D22" s="29"/>
      <c r="E22" s="29"/>
      <c r="F22" s="29"/>
      <c r="G22" s="29"/>
      <c r="H22" s="30"/>
    </row>
    <row r="23" spans="1:8" s="1" customFormat="1" ht="15" customHeight="1" x14ac:dyDescent="0.45">
      <c r="A23" s="2"/>
      <c r="B23" s="31"/>
      <c r="C23" s="32"/>
      <c r="D23" s="32"/>
      <c r="E23" s="32"/>
      <c r="F23" s="32"/>
      <c r="G23" s="32"/>
      <c r="H23" s="33"/>
    </row>
    <row r="24" spans="1:8" s="1" customFormat="1" ht="15" customHeight="1" x14ac:dyDescent="0.45">
      <c r="A24" s="2"/>
      <c r="B24" s="34"/>
      <c r="C24" s="35"/>
      <c r="D24" s="35"/>
      <c r="E24" s="35"/>
      <c r="F24" s="35"/>
      <c r="G24" s="35"/>
      <c r="H24" s="36"/>
    </row>
    <row r="25" spans="1:8" s="1" customFormat="1" ht="15" customHeight="1" x14ac:dyDescent="0.45">
      <c r="A25" s="2"/>
      <c r="B25" s="37">
        <v>6</v>
      </c>
      <c r="C25" s="38"/>
      <c r="D25" s="38"/>
      <c r="E25" s="38"/>
      <c r="F25" s="38"/>
      <c r="G25" s="38"/>
      <c r="H25" s="39"/>
    </row>
    <row r="26" spans="1:8" s="1" customFormat="1" ht="15" customHeight="1" x14ac:dyDescent="0.45">
      <c r="A26" s="2"/>
      <c r="B26" s="40"/>
      <c r="C26" s="41"/>
      <c r="D26" s="41"/>
      <c r="E26" s="41"/>
      <c r="F26" s="41"/>
      <c r="G26" s="41"/>
      <c r="H26" s="42"/>
    </row>
    <row r="27" spans="1:8" s="1" customFormat="1" ht="15" customHeight="1" x14ac:dyDescent="0.45">
      <c r="A27" s="2"/>
      <c r="B27" s="43"/>
      <c r="C27" s="44"/>
      <c r="D27" s="44"/>
      <c r="E27" s="44"/>
      <c r="F27" s="44"/>
      <c r="G27" s="44"/>
      <c r="H27" s="45"/>
    </row>
    <row r="28" spans="1:8" s="1" customFormat="1" ht="15" customHeight="1" x14ac:dyDescent="0.45">
      <c r="A28" s="2"/>
      <c r="B28" s="28">
        <v>7</v>
      </c>
      <c r="C28" s="29"/>
      <c r="D28" s="29"/>
      <c r="E28" s="29"/>
      <c r="F28" s="29"/>
      <c r="G28" s="29"/>
      <c r="H28" s="30"/>
    </row>
    <row r="29" spans="1:8" s="1" customFormat="1" ht="15" customHeight="1" x14ac:dyDescent="0.45">
      <c r="A29" s="2"/>
      <c r="B29" s="46"/>
      <c r="C29" s="47"/>
      <c r="D29" s="47"/>
      <c r="E29" s="47"/>
      <c r="F29" s="47"/>
      <c r="G29" s="47"/>
      <c r="H29" s="48"/>
    </row>
    <row r="30" spans="1:8" s="1" customFormat="1" ht="15" customHeight="1" x14ac:dyDescent="0.45">
      <c r="A30" s="2"/>
      <c r="B30" s="49"/>
      <c r="C30" s="50"/>
      <c r="D30" s="50"/>
      <c r="E30" s="50"/>
      <c r="F30" s="50"/>
      <c r="G30" s="50"/>
      <c r="H30" s="51"/>
    </row>
    <row r="31" spans="1:8" s="1" customFormat="1" ht="15" customHeight="1" x14ac:dyDescent="0.45">
      <c r="A31" s="366" t="s">
        <v>16</v>
      </c>
      <c r="B31" s="367"/>
      <c r="C31" s="52"/>
      <c r="D31" s="371"/>
      <c r="E31" s="371"/>
      <c r="F31" s="53"/>
      <c r="G31" s="372" t="s">
        <v>17</v>
      </c>
      <c r="H31" s="362" t="s">
        <v>18</v>
      </c>
    </row>
    <row r="32" spans="1:8" s="1" customFormat="1" ht="15" customHeight="1" x14ac:dyDescent="0.45">
      <c r="A32" s="368"/>
      <c r="B32" s="367"/>
      <c r="C32" s="54"/>
      <c r="D32" s="373"/>
      <c r="E32" s="373"/>
      <c r="F32" s="53"/>
      <c r="G32" s="291"/>
      <c r="H32" s="304"/>
    </row>
    <row r="33" spans="1:8" s="1" customFormat="1" ht="15" customHeight="1" x14ac:dyDescent="0.45">
      <c r="A33" s="368"/>
      <c r="B33" s="367"/>
      <c r="C33" s="54"/>
      <c r="D33" s="373"/>
      <c r="E33" s="373"/>
      <c r="F33" s="53"/>
      <c r="G33" s="373"/>
      <c r="H33" s="356"/>
    </row>
    <row r="34" spans="1:8" s="1" customFormat="1" ht="15" customHeight="1" thickBot="1" x14ac:dyDescent="0.5">
      <c r="A34" s="369"/>
      <c r="B34" s="370"/>
      <c r="C34" s="55"/>
      <c r="D34" s="358"/>
      <c r="E34" s="358"/>
      <c r="F34" s="56"/>
      <c r="G34" s="358"/>
      <c r="H34" s="357"/>
    </row>
    <row r="35" spans="1:8" s="1" customFormat="1" ht="17.100000000000001" customHeight="1" x14ac:dyDescent="0.45"/>
    <row r="36" spans="1:8" s="1" customFormat="1" ht="17.100000000000001" customHeight="1" x14ac:dyDescent="0.45"/>
    <row r="37" spans="1:8" s="1" customFormat="1" ht="17.100000000000001" customHeight="1" x14ac:dyDescent="0.45"/>
    <row r="38" spans="1:8" s="1" customFormat="1" ht="17.100000000000001" customHeight="1" x14ac:dyDescent="0.45"/>
    <row r="39" spans="1:8" s="1" customFormat="1" ht="21" x14ac:dyDescent="0.45"/>
    <row r="40" spans="1:8" s="1" customFormat="1" ht="21" x14ac:dyDescent="0.45"/>
    <row r="41" spans="1:8" s="1" customFormat="1" ht="21" x14ac:dyDescent="0.45"/>
    <row r="42" spans="1:8" s="1" customFormat="1" ht="21" x14ac:dyDescent="0.45"/>
    <row r="43" spans="1:8" s="1" customFormat="1" ht="21" x14ac:dyDescent="0.45"/>
    <row r="44" spans="1:8" s="1" customFormat="1" ht="21" x14ac:dyDescent="0.45"/>
    <row r="45" spans="1:8" s="1" customFormat="1" ht="21" x14ac:dyDescent="0.45"/>
    <row r="46" spans="1:8" s="1" customFormat="1" ht="21" x14ac:dyDescent="0.45"/>
    <row r="47" spans="1:8" s="1" customFormat="1" ht="21" x14ac:dyDescent="0.45"/>
    <row r="48" spans="1:8" s="1" customFormat="1" ht="21" x14ac:dyDescent="0.45"/>
    <row r="49" s="1" customFormat="1" ht="21" x14ac:dyDescent="0.45"/>
    <row r="50" s="1" customFormat="1" ht="21" x14ac:dyDescent="0.45"/>
    <row r="51" s="1" customFormat="1" ht="21" x14ac:dyDescent="0.45"/>
    <row r="52" s="1" customFormat="1" ht="21" x14ac:dyDescent="0.45"/>
    <row r="53" s="1" customFormat="1" ht="21" x14ac:dyDescent="0.45"/>
    <row r="54" s="1" customFormat="1" ht="21" x14ac:dyDescent="0.45"/>
    <row r="55" s="1" customFormat="1" ht="21" x14ac:dyDescent="0.45"/>
    <row r="56" s="1" customFormat="1" ht="21" x14ac:dyDescent="0.45"/>
    <row r="57" s="1" customFormat="1" ht="21" x14ac:dyDescent="0.45"/>
    <row r="58" s="1" customFormat="1" ht="21" x14ac:dyDescent="0.45"/>
    <row r="59" s="1" customFormat="1" ht="21" x14ac:dyDescent="0.45"/>
    <row r="60" s="1" customFormat="1" ht="21" x14ac:dyDescent="0.45"/>
    <row r="61" s="1" customFormat="1" ht="21" x14ac:dyDescent="0.45"/>
    <row r="62" s="1" customFormat="1" ht="21" x14ac:dyDescent="0.45"/>
    <row r="63" s="1" customFormat="1" ht="21" x14ac:dyDescent="0.45"/>
    <row r="64" s="1" customFormat="1" ht="21" x14ac:dyDescent="0.45"/>
    <row r="65" s="1" customFormat="1" ht="21" x14ac:dyDescent="0.45"/>
    <row r="66" s="1" customFormat="1" ht="21" x14ac:dyDescent="0.45"/>
    <row r="67" s="1" customFormat="1" ht="21" x14ac:dyDescent="0.45"/>
  </sheetData>
  <mergeCells count="20">
    <mergeCell ref="A1:H1"/>
    <mergeCell ref="B3:C3"/>
    <mergeCell ref="D3:E3"/>
    <mergeCell ref="G3:H3"/>
    <mergeCell ref="B4:C4"/>
    <mergeCell ref="D4:E4"/>
    <mergeCell ref="G4:H4"/>
    <mergeCell ref="B8:B9"/>
    <mergeCell ref="C8:C9"/>
    <mergeCell ref="A31:B34"/>
    <mergeCell ref="D31:E31"/>
    <mergeCell ref="G31:G32"/>
    <mergeCell ref="D32:E32"/>
    <mergeCell ref="D33:E33"/>
    <mergeCell ref="G33:G34"/>
    <mergeCell ref="H33:H34"/>
    <mergeCell ref="D34:E34"/>
    <mergeCell ref="C6:E6"/>
    <mergeCell ref="F6:H6"/>
    <mergeCell ref="H31:H32"/>
  </mergeCells>
  <printOptions horizontalCentered="1"/>
  <pageMargins left="0.19685039370078741" right="0.19685039370078741" top="0.39370078740157483" bottom="0.19685039370078741" header="0.59055118110236227" footer="0.39370078740157483"/>
  <pageSetup paperSize="9" orientation="landscape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J62"/>
  <sheetViews>
    <sheetView zoomScale="85" zoomScaleNormal="85" workbookViewId="0">
      <selection activeCell="F17" sqref="F17"/>
    </sheetView>
  </sheetViews>
  <sheetFormatPr defaultColWidth="9" defaultRowHeight="12.75" x14ac:dyDescent="0.2"/>
  <cols>
    <col min="1" max="1" width="3.375" style="57" customWidth="1"/>
    <col min="2" max="2" width="32.625" style="57" customWidth="1"/>
    <col min="3" max="3" width="19.875" style="57" customWidth="1"/>
    <col min="4" max="4" width="27.75" style="57" customWidth="1"/>
    <col min="5" max="5" width="21.625" style="57" customWidth="1"/>
    <col min="6" max="6" width="23.125" style="57" customWidth="1"/>
    <col min="7" max="7" width="19" style="57" customWidth="1"/>
    <col min="8" max="16384" width="9" style="57"/>
  </cols>
  <sheetData>
    <row r="1" spans="1:10" s="1" customFormat="1" ht="27.75" customHeight="1" x14ac:dyDescent="0.6">
      <c r="A1" s="322" t="s">
        <v>0</v>
      </c>
      <c r="B1" s="323"/>
      <c r="C1" s="323"/>
      <c r="D1" s="323"/>
      <c r="E1" s="323"/>
      <c r="F1" s="323"/>
      <c r="G1" s="324"/>
    </row>
    <row r="2" spans="1:10" s="1" customFormat="1" ht="3.75" customHeight="1" x14ac:dyDescent="0.55000000000000004">
      <c r="A2" s="105"/>
      <c r="B2" s="3"/>
      <c r="C2" s="3"/>
      <c r="D2" s="3"/>
      <c r="E2" s="3"/>
      <c r="F2" s="3"/>
      <c r="G2" s="4"/>
    </row>
    <row r="3" spans="1:10" s="1" customFormat="1" ht="21" customHeight="1" x14ac:dyDescent="0.55000000000000004">
      <c r="A3" s="325" t="s">
        <v>1</v>
      </c>
      <c r="B3" s="326"/>
      <c r="C3" s="327"/>
      <c r="D3" s="328"/>
      <c r="E3" s="5" t="s">
        <v>2</v>
      </c>
      <c r="F3" s="329"/>
      <c r="G3" s="330"/>
      <c r="H3" s="6"/>
      <c r="I3" s="6"/>
      <c r="J3" s="6"/>
    </row>
    <row r="4" spans="1:10" s="1" customFormat="1" ht="22.5" customHeight="1" x14ac:dyDescent="0.55000000000000004">
      <c r="A4" s="325" t="s">
        <v>3</v>
      </c>
      <c r="B4" s="326"/>
      <c r="C4" s="327"/>
      <c r="D4" s="328"/>
      <c r="E4" s="7" t="s">
        <v>4</v>
      </c>
      <c r="F4" s="295">
        <f>date_analy</f>
        <v>42149</v>
      </c>
      <c r="G4" s="296"/>
      <c r="H4" s="8"/>
      <c r="I4" s="8"/>
      <c r="J4" s="8"/>
    </row>
    <row r="5" spans="1:10" s="1" customFormat="1" ht="3" customHeight="1" x14ac:dyDescent="0.55000000000000004">
      <c r="A5" s="105"/>
      <c r="B5" s="9"/>
      <c r="C5" s="10"/>
      <c r="D5" s="10"/>
      <c r="E5" s="10"/>
      <c r="F5" s="11"/>
      <c r="G5" s="12"/>
      <c r="H5" s="13"/>
      <c r="I5" s="13"/>
      <c r="J5" s="13"/>
    </row>
    <row r="6" spans="1:10" s="1" customFormat="1" ht="22.5" customHeight="1" x14ac:dyDescent="0.55000000000000004">
      <c r="A6" s="106"/>
      <c r="B6" s="313"/>
      <c r="C6" s="314"/>
      <c r="D6" s="315"/>
      <c r="E6" s="331"/>
      <c r="F6" s="332"/>
      <c r="G6" s="333"/>
      <c r="H6" s="15"/>
      <c r="I6" s="15"/>
      <c r="J6" s="15"/>
    </row>
    <row r="7" spans="1:10" s="19" customFormat="1" ht="6" customHeight="1" x14ac:dyDescent="0.5">
      <c r="A7" s="16"/>
      <c r="B7" s="17"/>
      <c r="C7" s="17"/>
      <c r="D7" s="17"/>
      <c r="E7" s="17"/>
      <c r="F7" s="17"/>
      <c r="G7" s="18"/>
    </row>
    <row r="8" spans="1:10" s="24" customFormat="1" ht="21" x14ac:dyDescent="0.45">
      <c r="A8" s="309" t="s">
        <v>5</v>
      </c>
      <c r="B8" s="311" t="s">
        <v>6</v>
      </c>
      <c r="C8" s="21" t="s">
        <v>7</v>
      </c>
      <c r="D8" s="151" t="s">
        <v>8</v>
      </c>
      <c r="E8" s="21" t="s">
        <v>9</v>
      </c>
      <c r="F8" s="151" t="s">
        <v>10</v>
      </c>
      <c r="G8" s="23" t="s">
        <v>11</v>
      </c>
    </row>
    <row r="9" spans="1:10" s="24" customFormat="1" ht="18.75" customHeight="1" x14ac:dyDescent="0.45">
      <c r="A9" s="310"/>
      <c r="B9" s="312"/>
      <c r="C9" s="93" t="s">
        <v>12</v>
      </c>
      <c r="D9" s="152" t="s">
        <v>13</v>
      </c>
      <c r="E9" s="93" t="s">
        <v>14</v>
      </c>
      <c r="F9" s="152" t="s">
        <v>13</v>
      </c>
      <c r="G9" s="95" t="s">
        <v>15</v>
      </c>
    </row>
    <row r="10" spans="1:10" s="1" customFormat="1" ht="21" x14ac:dyDescent="0.45">
      <c r="A10" s="110"/>
      <c r="B10" s="111"/>
      <c r="C10" s="112"/>
      <c r="D10" s="112"/>
      <c r="E10" s="112"/>
      <c r="F10" s="112"/>
      <c r="G10" s="113"/>
    </row>
    <row r="11" spans="1:10" s="1" customFormat="1" ht="21" x14ac:dyDescent="0.45">
      <c r="A11" s="110"/>
      <c r="B11" s="111"/>
      <c r="C11" s="112"/>
      <c r="D11" s="112"/>
      <c r="E11" s="112"/>
      <c r="F11" s="112"/>
      <c r="G11" s="113"/>
    </row>
    <row r="12" spans="1:10" s="1" customFormat="1" ht="21" x14ac:dyDescent="0.45">
      <c r="A12" s="110"/>
      <c r="B12" s="111"/>
      <c r="C12" s="112"/>
      <c r="D12" s="112"/>
      <c r="E12" s="112"/>
      <c r="F12" s="112"/>
      <c r="G12" s="113"/>
    </row>
    <row r="13" spans="1:10" s="1" customFormat="1" ht="21" x14ac:dyDescent="0.45">
      <c r="A13" s="110"/>
      <c r="B13" s="111"/>
      <c r="C13" s="112"/>
      <c r="D13" s="112"/>
      <c r="E13" s="112"/>
      <c r="F13" s="112"/>
      <c r="G13" s="113"/>
    </row>
    <row r="14" spans="1:10" s="1" customFormat="1" ht="21" x14ac:dyDescent="0.45">
      <c r="A14" s="110"/>
      <c r="B14" s="111"/>
      <c r="C14" s="112"/>
      <c r="D14" s="112"/>
      <c r="E14" s="112"/>
      <c r="F14" s="112"/>
      <c r="G14" s="113"/>
    </row>
    <row r="15" spans="1:10" s="1" customFormat="1" ht="21" x14ac:dyDescent="0.45">
      <c r="A15" s="110"/>
      <c r="B15" s="111"/>
      <c r="C15" s="112"/>
      <c r="D15" s="112"/>
      <c r="E15" s="112"/>
      <c r="F15" s="112"/>
      <c r="G15" s="113"/>
    </row>
    <row r="16" spans="1:10" s="1" customFormat="1" ht="21" x14ac:dyDescent="0.45">
      <c r="A16" s="110"/>
      <c r="B16" s="111"/>
      <c r="C16" s="112"/>
      <c r="D16" s="112"/>
      <c r="E16" s="112"/>
      <c r="F16" s="112"/>
      <c r="G16" s="113"/>
    </row>
    <row r="17" spans="1:7" s="1" customFormat="1" ht="21" x14ac:dyDescent="0.45">
      <c r="A17" s="110"/>
      <c r="B17" s="111"/>
      <c r="C17" s="112"/>
      <c r="D17" s="112"/>
      <c r="E17" s="112"/>
      <c r="F17" s="112"/>
      <c r="G17" s="113"/>
    </row>
    <row r="18" spans="1:7" s="1" customFormat="1" ht="21" x14ac:dyDescent="0.45">
      <c r="A18" s="110"/>
      <c r="B18" s="111"/>
      <c r="C18" s="112"/>
      <c r="D18" s="112"/>
      <c r="E18" s="112"/>
      <c r="F18" s="112"/>
      <c r="G18" s="113"/>
    </row>
    <row r="19" spans="1:7" s="1" customFormat="1" ht="21" x14ac:dyDescent="0.45">
      <c r="A19" s="110"/>
      <c r="B19" s="111"/>
      <c r="C19" s="112"/>
      <c r="D19" s="112"/>
      <c r="E19" s="112"/>
      <c r="F19" s="112"/>
      <c r="G19" s="113"/>
    </row>
    <row r="20" spans="1:7" s="1" customFormat="1" ht="21" x14ac:dyDescent="0.45">
      <c r="A20" s="110"/>
      <c r="B20" s="111"/>
      <c r="C20" s="112"/>
      <c r="D20" s="112"/>
      <c r="E20" s="112"/>
      <c r="F20" s="112"/>
      <c r="G20" s="113"/>
    </row>
    <row r="21" spans="1:7" s="1" customFormat="1" ht="21" x14ac:dyDescent="0.45">
      <c r="A21" s="110"/>
      <c r="B21" s="111"/>
      <c r="C21" s="112"/>
      <c r="D21" s="112"/>
      <c r="E21" s="112"/>
      <c r="F21" s="112"/>
      <c r="G21" s="113"/>
    </row>
    <row r="22" spans="1:7" s="1" customFormat="1" ht="21" x14ac:dyDescent="0.45">
      <c r="A22" s="110"/>
      <c r="B22" s="111"/>
      <c r="C22" s="112"/>
      <c r="D22" s="112"/>
      <c r="E22" s="112"/>
      <c r="F22" s="112"/>
      <c r="G22" s="113"/>
    </row>
    <row r="23" spans="1:7" s="1" customFormat="1" ht="21" x14ac:dyDescent="0.45">
      <c r="A23" s="110"/>
      <c r="B23" s="111"/>
      <c r="C23" s="112"/>
      <c r="D23" s="112"/>
      <c r="E23" s="112"/>
      <c r="F23" s="112"/>
      <c r="G23" s="113"/>
    </row>
    <row r="24" spans="1:7" s="1" customFormat="1" ht="21" x14ac:dyDescent="0.45">
      <c r="A24" s="110"/>
      <c r="B24" s="111"/>
      <c r="C24" s="112"/>
      <c r="D24" s="112"/>
      <c r="E24" s="112"/>
      <c r="F24" s="112"/>
      <c r="G24" s="113"/>
    </row>
    <row r="25" spans="1:7" s="1" customFormat="1" ht="21.75" thickBot="1" x14ac:dyDescent="0.5">
      <c r="A25" s="120"/>
      <c r="B25" s="109"/>
      <c r="C25" s="107"/>
      <c r="D25" s="107"/>
      <c r="E25" s="107"/>
      <c r="F25" s="107"/>
      <c r="G25" s="108"/>
    </row>
    <row r="26" spans="1:7" s="1" customFormat="1" ht="21" x14ac:dyDescent="0.45">
      <c r="A26" s="292" t="s">
        <v>16</v>
      </c>
      <c r="B26" s="114" t="str">
        <f>IF(analyst1="","",analyst1)</f>
        <v>นางสาว นิตยา ชีแพง</v>
      </c>
      <c r="C26" s="307"/>
      <c r="D26" s="308"/>
      <c r="E26" s="96"/>
      <c r="F26" s="290" t="s">
        <v>17</v>
      </c>
      <c r="G26" s="303" t="s">
        <v>18</v>
      </c>
    </row>
    <row r="27" spans="1:7" s="1" customFormat="1" ht="21" x14ac:dyDescent="0.45">
      <c r="A27" s="293"/>
      <c r="B27" s="114" t="str">
        <f>IF(analyst2="","",analyst2)</f>
        <v>นายสันทัย หวังกำกลาง</v>
      </c>
      <c r="C27" s="305"/>
      <c r="D27" s="306"/>
      <c r="E27" s="53"/>
      <c r="F27" s="291"/>
      <c r="G27" s="304"/>
    </row>
    <row r="28" spans="1:7" s="1" customFormat="1" ht="21" x14ac:dyDescent="0.45">
      <c r="A28" s="293"/>
      <c r="B28" s="114" t="str">
        <f>IF(analyst3="","",analyst3)</f>
        <v>นายวุฒิพงศ์ อินทะนาม</v>
      </c>
      <c r="C28" s="305"/>
      <c r="D28" s="306"/>
      <c r="E28" s="53"/>
      <c r="F28" s="297" t="str">
        <f>IF(review="","",review)</f>
        <v/>
      </c>
      <c r="G28" s="299" t="str">
        <f>IF(approvers="","",approvers)</f>
        <v/>
      </c>
    </row>
    <row r="29" spans="1:7" s="1" customFormat="1" ht="21.75" thickBot="1" x14ac:dyDescent="0.5">
      <c r="A29" s="294"/>
      <c r="B29" s="115" t="str">
        <f>IF(analyst4="","",analyst4)</f>
        <v>นายวิทยา นิพลกรัง</v>
      </c>
      <c r="C29" s="301"/>
      <c r="D29" s="302"/>
      <c r="E29" s="56"/>
      <c r="F29" s="298"/>
      <c r="G29" s="300"/>
    </row>
    <row r="30" spans="1:7" s="1" customFormat="1" ht="18" customHeight="1" x14ac:dyDescent="0.45"/>
    <row r="31" spans="1:7" s="1" customFormat="1" ht="18" customHeight="1" x14ac:dyDescent="0.45"/>
    <row r="32" spans="1:7" s="1" customFormat="1" ht="17.100000000000001" customHeight="1" x14ac:dyDescent="0.45"/>
    <row r="33" s="1" customFormat="1" ht="17.100000000000001" customHeight="1" x14ac:dyDescent="0.45"/>
    <row r="34" s="1" customFormat="1" ht="21" x14ac:dyDescent="0.45"/>
    <row r="35" s="1" customFormat="1" ht="21" x14ac:dyDescent="0.45"/>
    <row r="36" s="1" customFormat="1" ht="21" x14ac:dyDescent="0.45"/>
    <row r="37" s="1" customFormat="1" ht="21" x14ac:dyDescent="0.45"/>
    <row r="38" s="1" customFormat="1" ht="21" x14ac:dyDescent="0.45"/>
    <row r="39" s="1" customFormat="1" ht="21" x14ac:dyDescent="0.45"/>
    <row r="40" s="1" customFormat="1" ht="21" x14ac:dyDescent="0.45"/>
    <row r="41" s="1" customFormat="1" ht="21" x14ac:dyDescent="0.45"/>
    <row r="42" s="1" customFormat="1" ht="21" x14ac:dyDescent="0.45"/>
    <row r="43" s="1" customFormat="1" ht="21" x14ac:dyDescent="0.45"/>
    <row r="44" s="1" customFormat="1" ht="21" x14ac:dyDescent="0.45"/>
    <row r="45" s="1" customFormat="1" ht="21" x14ac:dyDescent="0.45"/>
    <row r="46" s="1" customFormat="1" ht="21" x14ac:dyDescent="0.45"/>
    <row r="47" s="1" customFormat="1" ht="21" x14ac:dyDescent="0.45"/>
    <row r="48" s="1" customFormat="1" ht="21" x14ac:dyDescent="0.45"/>
    <row r="49" spans="1:7" s="1" customFormat="1" ht="21" x14ac:dyDescent="0.45"/>
    <row r="50" spans="1:7" s="1" customFormat="1" ht="21" x14ac:dyDescent="0.45"/>
    <row r="51" spans="1:7" s="1" customFormat="1" ht="21" x14ac:dyDescent="0.45"/>
    <row r="52" spans="1:7" s="1" customFormat="1" ht="21" x14ac:dyDescent="0.45"/>
    <row r="53" spans="1:7" s="1" customFormat="1" ht="21" x14ac:dyDescent="0.45"/>
    <row r="54" spans="1:7" s="1" customFormat="1" ht="21" x14ac:dyDescent="0.45"/>
    <row r="55" spans="1:7" s="1" customFormat="1" ht="21" x14ac:dyDescent="0.45"/>
    <row r="56" spans="1:7" s="1" customFormat="1" ht="21" x14ac:dyDescent="0.45"/>
    <row r="57" spans="1:7" s="1" customFormat="1" ht="21" x14ac:dyDescent="0.45"/>
    <row r="58" spans="1:7" s="1" customFormat="1" ht="21" x14ac:dyDescent="0.45"/>
    <row r="59" spans="1:7" s="1" customFormat="1" ht="21" x14ac:dyDescent="0.45"/>
    <row r="60" spans="1:7" s="1" customFormat="1" ht="21" x14ac:dyDescent="0.45"/>
    <row r="61" spans="1:7" s="1" customFormat="1" ht="21" x14ac:dyDescent="0.45">
      <c r="A61" s="57"/>
      <c r="B61" s="57"/>
      <c r="C61" s="57"/>
      <c r="D61" s="57"/>
      <c r="E61" s="57"/>
      <c r="F61" s="57"/>
      <c r="G61" s="57"/>
    </row>
    <row r="62" spans="1:7" s="1" customFormat="1" ht="21" x14ac:dyDescent="0.45">
      <c r="A62" s="57"/>
      <c r="B62" s="57"/>
      <c r="C62" s="57"/>
      <c r="D62" s="57"/>
      <c r="E62" s="57"/>
      <c r="F62" s="57"/>
      <c r="G62" s="57"/>
    </row>
  </sheetData>
  <mergeCells count="20">
    <mergeCell ref="A1:G1"/>
    <mergeCell ref="A3:B3"/>
    <mergeCell ref="C3:D3"/>
    <mergeCell ref="F3:G3"/>
    <mergeCell ref="A4:B4"/>
    <mergeCell ref="C4:D4"/>
    <mergeCell ref="F4:G4"/>
    <mergeCell ref="A8:A9"/>
    <mergeCell ref="B8:B9"/>
    <mergeCell ref="A26:A29"/>
    <mergeCell ref="C26:D26"/>
    <mergeCell ref="F26:F27"/>
    <mergeCell ref="C27:D27"/>
    <mergeCell ref="C28:D28"/>
    <mergeCell ref="F28:F29"/>
    <mergeCell ref="G28:G29"/>
    <mergeCell ref="C29:D29"/>
    <mergeCell ref="B6:D6"/>
    <mergeCell ref="E6:G6"/>
    <mergeCell ref="G26:G27"/>
  </mergeCells>
  <printOptions horizontalCentered="1"/>
  <pageMargins left="0.19685039370078741" right="0.17" top="0.56999999999999995" bottom="0.19685039370078741" header="0.59055118110236227" footer="0.26"/>
  <pageSetup paperSize="9" scale="98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21</vt:i4>
      </vt:variant>
      <vt:variant>
        <vt:lpstr>ช่วงที่มีชื่อ</vt:lpstr>
      </vt:variant>
      <vt:variant>
        <vt:i4>62</vt:i4>
      </vt:variant>
    </vt:vector>
  </HeadingPairs>
  <TitlesOfParts>
    <vt:vector size="83" baseType="lpstr">
      <vt:lpstr>Datainfo</vt:lpstr>
      <vt:lpstr>Duty</vt:lpstr>
      <vt:lpstr>Task</vt:lpstr>
      <vt:lpstr>A1</vt:lpstr>
      <vt:lpstr>A2 </vt:lpstr>
      <vt:lpstr>B1</vt:lpstr>
      <vt:lpstr>B2</vt:lpstr>
      <vt:lpstr>B3</vt:lpstr>
      <vt:lpstr>C1</vt:lpstr>
      <vt:lpstr>C2</vt:lpstr>
      <vt:lpstr>C3</vt:lpstr>
      <vt:lpstr>D1</vt:lpstr>
      <vt:lpstr>D2</vt:lpstr>
      <vt:lpstr>IDF</vt:lpstr>
      <vt:lpstr>Level</vt:lpstr>
      <vt:lpstr>for_CS-A</vt:lpstr>
      <vt:lpstr>for_CS-B</vt:lpstr>
      <vt:lpstr>for_CS-C</vt:lpstr>
      <vt:lpstr>for_CS-D</vt:lpstr>
      <vt:lpstr>frm_task_analysis</vt:lpstr>
      <vt:lpstr>frm-a1</vt:lpstr>
      <vt:lpstr>analyst1</vt:lpstr>
      <vt:lpstr>analyst10</vt:lpstr>
      <vt:lpstr>analyst2</vt:lpstr>
      <vt:lpstr>analyst3</vt:lpstr>
      <vt:lpstr>analyst4</vt:lpstr>
      <vt:lpstr>analyst5</vt:lpstr>
      <vt:lpstr>analyst6</vt:lpstr>
      <vt:lpstr>analyst7</vt:lpstr>
      <vt:lpstr>analyst8</vt:lpstr>
      <vt:lpstr>analyst9</vt:lpstr>
      <vt:lpstr>approvers</vt:lpstr>
      <vt:lpstr>company_name</vt:lpstr>
      <vt:lpstr>date_analy</vt:lpstr>
      <vt:lpstr>department</vt:lpstr>
      <vt:lpstr>duty_A</vt:lpstr>
      <vt:lpstr>duty_B</vt:lpstr>
      <vt:lpstr>duty_C</vt:lpstr>
      <vt:lpstr>duty_D</vt:lpstr>
      <vt:lpstr>duty_E</vt:lpstr>
      <vt:lpstr>duty_F</vt:lpstr>
      <vt:lpstr>position</vt:lpstr>
      <vt:lpstr>review</vt:lpstr>
      <vt:lpstr>taskA1</vt:lpstr>
      <vt:lpstr>taskA10</vt:lpstr>
      <vt:lpstr>taskA11</vt:lpstr>
      <vt:lpstr>taskA12</vt:lpstr>
      <vt:lpstr>taskA2</vt:lpstr>
      <vt:lpstr>taskA3</vt:lpstr>
      <vt:lpstr>taskA4</vt:lpstr>
      <vt:lpstr>taskA5</vt:lpstr>
      <vt:lpstr>taskA6</vt:lpstr>
      <vt:lpstr>taskA7</vt:lpstr>
      <vt:lpstr>taskA8</vt:lpstr>
      <vt:lpstr>taskA9</vt:lpstr>
      <vt:lpstr>taskB1</vt:lpstr>
      <vt:lpstr>taskB2</vt:lpstr>
      <vt:lpstr>taskB3</vt:lpstr>
      <vt:lpstr>taskB4</vt:lpstr>
      <vt:lpstr>taskB5</vt:lpstr>
      <vt:lpstr>taskB6</vt:lpstr>
      <vt:lpstr>taskB7</vt:lpstr>
      <vt:lpstr>taskB8</vt:lpstr>
      <vt:lpstr>taskC1</vt:lpstr>
      <vt:lpstr>taskC2</vt:lpstr>
      <vt:lpstr>taskC3</vt:lpstr>
      <vt:lpstr>taskC4</vt:lpstr>
      <vt:lpstr>taskC5</vt:lpstr>
      <vt:lpstr>taskC6</vt:lpstr>
      <vt:lpstr>taskC7</vt:lpstr>
      <vt:lpstr>taskC8</vt:lpstr>
      <vt:lpstr>taskD1</vt:lpstr>
      <vt:lpstr>taskD10</vt:lpstr>
      <vt:lpstr>taskD11</vt:lpstr>
      <vt:lpstr>taskD12</vt:lpstr>
      <vt:lpstr>taskD2</vt:lpstr>
      <vt:lpstr>taskD3</vt:lpstr>
      <vt:lpstr>taskD4</vt:lpstr>
      <vt:lpstr>taskD5</vt:lpstr>
      <vt:lpstr>taskD6</vt:lpstr>
      <vt:lpstr>taskD7</vt:lpstr>
      <vt:lpstr>taskD8</vt:lpstr>
      <vt:lpstr>taskD9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chainarong.m</dc:creator>
  <cp:lastModifiedBy>itrain</cp:lastModifiedBy>
  <cp:lastPrinted>2015-11-27T03:57:06Z</cp:lastPrinted>
  <dcterms:created xsi:type="dcterms:W3CDTF">2015-04-27T09:10:44Z</dcterms:created>
  <dcterms:modified xsi:type="dcterms:W3CDTF">2015-11-27T03:57:19Z</dcterms:modified>
</cp:coreProperties>
</file>