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02 MY WORK DSD\05_2564\"/>
    </mc:Choice>
  </mc:AlternateContent>
  <bookViews>
    <workbookView xWindow="0" yWindow="0" windowWidth="28800" windowHeight="12330" activeTab="2"/>
  </bookViews>
  <sheets>
    <sheet name="ปก" sheetId="15" r:id="rId1"/>
    <sheet name="ปร.6" sheetId="4" r:id="rId2"/>
    <sheet name="ปร.5" sheetId="3" r:id="rId3"/>
    <sheet name="ปร.4 (สรุป)" sheetId="5" r:id="rId4"/>
    <sheet name="ปร.4 งานซ่อมแซม 1-3" sheetId="9" r:id="rId5"/>
    <sheet name="ปร.4 งานซ่อมแซม (4-6)" sheetId="20" r:id="rId6"/>
  </sheets>
  <definedNames>
    <definedName name="_xlnm.Print_Area" localSheetId="3">'ปร.4 (สรุป)'!$A$1:$J$20</definedName>
    <definedName name="_xlnm.Print_Area" localSheetId="5">'ปร.4 งานซ่อมแซม (4-6)'!$A$1:$J$29</definedName>
    <definedName name="_xlnm.Print_Area" localSheetId="4">'ปร.4 งานซ่อมแซม 1-3'!$A$1:$J$30</definedName>
    <definedName name="_xlnm.Print_Area" localSheetId="2">ปร.5!$A$1:$F$22</definedName>
    <definedName name="_xlnm.Print_Area" localSheetId="1">ปร.6!$A$1:$E$34</definedName>
  </definedNames>
  <calcPr calcId="162913"/>
</workbook>
</file>

<file path=xl/calcChain.xml><?xml version="1.0" encoding="utf-8"?>
<calcChain xmlns="http://schemas.openxmlformats.org/spreadsheetml/2006/main">
  <c r="B15" i="20" l="1"/>
  <c r="H18" i="20"/>
  <c r="F18" i="20"/>
  <c r="I18" i="20" s="1"/>
  <c r="H17" i="20"/>
  <c r="I17" i="20" s="1"/>
  <c r="F17" i="20"/>
  <c r="H16" i="20"/>
  <c r="H19" i="20" s="1"/>
  <c r="F16" i="20"/>
  <c r="I16" i="20" s="1"/>
  <c r="I19" i="20" l="1"/>
  <c r="I15" i="5" s="1"/>
  <c r="F19" i="20"/>
  <c r="B11" i="3"/>
  <c r="B8" i="20"/>
  <c r="H12" i="20"/>
  <c r="F12" i="20"/>
  <c r="H11" i="20"/>
  <c r="F11" i="20"/>
  <c r="F10" i="20"/>
  <c r="B23" i="9"/>
  <c r="H27" i="9"/>
  <c r="F27" i="9"/>
  <c r="H26" i="9"/>
  <c r="F26" i="9"/>
  <c r="H25" i="9"/>
  <c r="B8" i="9"/>
  <c r="B15" i="9"/>
  <c r="H19" i="9"/>
  <c r="F19" i="9"/>
  <c r="H18" i="9"/>
  <c r="F18" i="9"/>
  <c r="F17" i="9"/>
  <c r="I11" i="20" l="1"/>
  <c r="I12" i="20"/>
  <c r="H10" i="20"/>
  <c r="H13" i="20" s="1"/>
  <c r="F13" i="20"/>
  <c r="I27" i="9"/>
  <c r="F25" i="9"/>
  <c r="F28" i="9" s="1"/>
  <c r="I26" i="9"/>
  <c r="H28" i="9"/>
  <c r="I18" i="9"/>
  <c r="I19" i="9"/>
  <c r="F20" i="9"/>
  <c r="H17" i="9"/>
  <c r="H20" i="9" s="1"/>
  <c r="I25" i="9" l="1"/>
  <c r="I10" i="20"/>
  <c r="I13" i="20" s="1"/>
  <c r="I28" i="9"/>
  <c r="I13" i="5" s="1"/>
  <c r="I17" i="9"/>
  <c r="I20" i="9" s="1"/>
  <c r="I21" i="9" s="1"/>
  <c r="I12" i="5" s="1"/>
  <c r="I14" i="5" l="1"/>
  <c r="I21" i="20"/>
  <c r="H12" i="9"/>
  <c r="F12" i="9"/>
  <c r="H11" i="9"/>
  <c r="F11" i="9"/>
  <c r="I11" i="9" l="1"/>
  <c r="I12" i="9"/>
  <c r="H10" i="9" l="1"/>
  <c r="H13" i="9" s="1"/>
  <c r="F10" i="9"/>
  <c r="F13" i="9" s="1"/>
  <c r="I10" i="9" l="1"/>
  <c r="I13" i="9" s="1"/>
  <c r="A12" i="3"/>
  <c r="D4" i="3"/>
  <c r="F4" i="5" s="1"/>
  <c r="C19" i="4"/>
  <c r="F5" i="5"/>
  <c r="D5" i="3"/>
  <c r="A5" i="3"/>
  <c r="A5" i="5" s="1"/>
  <c r="A4" i="3"/>
  <c r="A4" i="5" s="1"/>
  <c r="F4" i="20" l="1"/>
  <c r="I30" i="9"/>
  <c r="I11" i="5"/>
  <c r="I20" i="5" s="1"/>
  <c r="A4" i="20"/>
  <c r="A3" i="20"/>
  <c r="F3" i="20"/>
  <c r="F4" i="9"/>
  <c r="F3" i="9"/>
  <c r="A3" i="9"/>
  <c r="A4" i="9"/>
  <c r="C12" i="3" l="1"/>
  <c r="E12" i="3" s="1"/>
  <c r="E22" i="3" s="1"/>
  <c r="C11" i="4" s="1"/>
  <c r="C17" i="4" s="1"/>
</calcChain>
</file>

<file path=xl/sharedStrings.xml><?xml version="1.0" encoding="utf-8"?>
<sst xmlns="http://schemas.openxmlformats.org/spreadsheetml/2006/main" count="176" uniqueCount="76">
  <si>
    <t>แบบ ปร.6</t>
  </si>
  <si>
    <t>ตามแบบ :  ปร.5(ก) จำนวน...1....ชุด</t>
  </si>
  <si>
    <t>หน่วย : บาท</t>
  </si>
  <si>
    <t>ลำดับที่</t>
  </si>
  <si>
    <t>รายการ</t>
  </si>
  <si>
    <t>ค่าก่อสร้างเป็นเงิน (บาท)</t>
  </si>
  <si>
    <t>หมายเหตุ</t>
  </si>
  <si>
    <t>สรุปผลประมาณราคา  ราคาดังนี้</t>
  </si>
  <si>
    <t>ยอดยกมา</t>
  </si>
  <si>
    <t>สรุป</t>
  </si>
  <si>
    <t>ประมาณราคา เป็นเงิน</t>
  </si>
  <si>
    <t>**ปัดเศษลง</t>
  </si>
  <si>
    <t>(ราคาตัวหนังสือ).....</t>
  </si>
  <si>
    <t>แบบ ปร.5(ก)</t>
  </si>
  <si>
    <t>ลำดับ</t>
  </si>
  <si>
    <t>รวม</t>
  </si>
  <si>
    <t>ค่าอำนวยการ กำไร ภาษี</t>
  </si>
  <si>
    <t>รวมค่าก่อสร้าง</t>
  </si>
  <si>
    <t>ค่างานต้นทุน( บาท )</t>
  </si>
  <si>
    <t>ตัวคูณ (Factor  F)</t>
  </si>
  <si>
    <t>Factor F งานอาคาร</t>
  </si>
  <si>
    <t>เงื่อนไขการใช้ตาราง Factor F</t>
  </si>
  <si>
    <t>เงินล่วงหน้าจ่าย..........0.00%</t>
  </si>
  <si>
    <t>เงินประกันผลงานหัก...0.00%</t>
  </si>
  <si>
    <t>ดอกเบี้ยเงินกู้..............6.00%</t>
  </si>
  <si>
    <t>ค่าภาษีมูลค่าเพิ่ม........7.00%</t>
  </si>
  <si>
    <t>ยอดยกไป</t>
  </si>
  <si>
    <t>จำนวน</t>
  </si>
  <si>
    <t>หน่วย</t>
  </si>
  <si>
    <t>ค่างานต้นทุน(บาท)</t>
  </si>
  <si>
    <t>ค่าแรงงาน</t>
  </si>
  <si>
    <t>ราคา/หน่วย</t>
  </si>
  <si>
    <t>จำนวนเงิน</t>
  </si>
  <si>
    <t>รวมค่าวัสดุ และค่าแรงงาน (ต้นทุน)</t>
  </si>
  <si>
    <t>ตร.ม</t>
  </si>
  <si>
    <t>บัญชีแสดงปริมาณงาน ค่าวัสดุและค่าแรงงาน</t>
  </si>
  <si>
    <t xml:space="preserve"> </t>
  </si>
  <si>
    <t>หลัง</t>
  </si>
  <si>
    <t>งานซ่อมแซมผิวผนัง ทาสีภายนอก-ภายใน</t>
  </si>
  <si>
    <t xml:space="preserve"> - เตรียมพื้นผิว ทำความสะอาด ซ่อมแซมรอยแตกร้าวผนังเดิม</t>
  </si>
  <si>
    <t xml:space="preserve"> - ทาสีน้ำมัน (วงกบ บานประตู หน้าต่าง ช่องแสง)</t>
  </si>
  <si>
    <t xml:space="preserve"> - ทาน้ำยารองพื้นปูนเก่า และทาสีอคีลิค 100% ภายนอก (มอก. 2321-2549)</t>
  </si>
  <si>
    <t>หมายเหตุ :</t>
  </si>
  <si>
    <t>4. งานทาสีน้ำมันให้ใช้ผลิตภัณฑ์สีของ ทีโอเอ, ไอซีไอ, โจตัน, กัปตัน, นิปปอนเพ้นท์ หรือผลิตภัณฑ์สีตามที่ผู้ว่าจ้างกำหนด</t>
  </si>
  <si>
    <t>5. ขั้นตอนและกรรมวิธีการทาสีให้เป็นไปตามข้อกำหนดของผลิตภัณฑ์สีที่ผู้ว่าจ้างเลือกใช้ (โดยต้องทาน้ำยารองพื้น 1 ครั้ง และทาสีทับหน้าไม่น้อยกว่า 2 ครั้ง)</t>
  </si>
  <si>
    <t>1. จำนวนปริมาณงานซ่อมแซมผิว ทาสีอาคารเก่า ภายนอก-ภายใน ดังกล่าวข้างต้นเป็นการประมาณการในเบื้องต้น ผู้รับจ้างตรวจสอบปริมาณพื้นที่หน้างานอีกครั้ง ก่อนดำเนินการ</t>
  </si>
  <si>
    <t>2. งานทาสีภายนอก "สีทาอาคารเก่า" ให้ใช้ผลิตภัณฑ์สี ที่ได้รับ มอก. 2321-2549  (สีทนสภาวะอากาศ)  ผลิตภัณฑ์สีของ ทีโอเอ, ไอซีไอ, โจตัน, กัปตัน, นิปปอนเพ้นท์ หรือผลิตภัณฑ์สีตามที่ผู้ว่าจ้างกำหนด</t>
  </si>
  <si>
    <t>3. งานทาสีภายใน  "สีทาอาคารเก่า"  ให้ใช้ผลิตภัณฑ์สี ที่ได้รับ มอก. 2321-2549 (สีทนสภาวะอากาศ)    ผลิตภัณฑ์สีของ ทีโอเอ, ไอซีไอ, โจตัน, กัปตัน, นิปปอนเพ้นท์ หรือผลิตภัณฑ์สีตามที่ผู้ว่าจ้างกำหนด</t>
  </si>
  <si>
    <t>หมวดงานซ่อมแซมทาสีอาคาร</t>
  </si>
  <si>
    <t>อาคารอำนวยการ 2 ชั้น</t>
  </si>
  <si>
    <t>อาคารโรงฝึกงานช่าง ขนาด 400 ตร.ม.</t>
  </si>
  <si>
    <t>อาคารฝึกอบรม 3 ชั้น</t>
  </si>
  <si>
    <t>อาคารพัสดุกลาง</t>
  </si>
  <si>
    <t>ป้อมยาม</t>
  </si>
  <si>
    <t>รวมค่าวัสดุและค่าแรงงาน  (งาน 1+2+3)</t>
  </si>
  <si>
    <t xml:space="preserve">ที่ค่างานต้นทุนน้อยกว่า </t>
  </si>
  <si>
    <t>500,000 บาท</t>
  </si>
  <si>
    <t>งานซ่อมแซมทาสีอาคาร</t>
  </si>
  <si>
    <t>จำนวนหน่วยในรายการเป็นการประมาณการเท่านั้น ผู้รับจ้างต้องทำการถอดจำนวนและราคาเองก่อนปฏิบัติงาน</t>
  </si>
  <si>
    <t>งานซ่อมแซมผิวผนัง ทาสีภายนอก</t>
  </si>
  <si>
    <t>Factor F งาน 5 รายการ</t>
  </si>
  <si>
    <t>รวมค่าวัสดุและค่าแรงงาน  (งานรายการ 4+5)</t>
  </si>
  <si>
    <t>แบบ ปร.4 แผ่นที่ 3/3</t>
  </si>
  <si>
    <t>แบบ ปร.4 แผ่นที่ 2/3</t>
  </si>
  <si>
    <t>แบบ ปร.4 แผ่นที่ 1/3</t>
  </si>
  <si>
    <t>ตามแบบ :   ปร.4 จำนวน......3......แผ่น</t>
  </si>
  <si>
    <t>แบบสรุปราคากลาง งานซ่อมแซมอาคาร</t>
  </si>
  <si>
    <t>รวมค่างานซ่อมแซม ทั้งหมด</t>
  </si>
  <si>
    <t>รวมค่าซ่อมแซม</t>
  </si>
  <si>
    <r>
      <rPr>
        <b/>
        <u/>
        <sz val="16"/>
        <color indexed="8"/>
        <rFont val="TH SarabunPSK"/>
        <family val="2"/>
      </rPr>
      <t>ประเภทงาน</t>
    </r>
    <r>
      <rPr>
        <b/>
        <sz val="16"/>
        <color indexed="8"/>
        <rFont val="TH SarabunPSK"/>
        <family val="2"/>
      </rPr>
      <t xml:space="preserve"> : งานซ่อมแซมอาคาร</t>
    </r>
  </si>
  <si>
    <t>ปรับปรุง 19 มิ.ย. 63</t>
  </si>
  <si>
    <t xml:space="preserve">โครงการ :  ซ่อมแซมสำนักงานพัฒนาฝีมือแรงงานกาฬสินธ์ </t>
  </si>
  <si>
    <t xml:space="preserve">คำนวณ/กำหนดราคาโดย :  </t>
  </si>
  <si>
    <t xml:space="preserve">เมื่อวันที่ :  </t>
  </si>
  <si>
    <t>ซ่อมแซมสำนักงานพัฒนาฝีมือแรงงานกาฬสินธ์</t>
  </si>
  <si>
    <t>เจ้าของโครงการ :  สำนักงานพัฒนาฝีมือแรงงานกาฬสินธ์     กรมพัฒนาฝีมือแรงงาน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</si>
</sst>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_-* #,##0_-;\-* #,##0_-;_-* &quot;-&quot;??_-;_-@_-"/>
    <numFmt numFmtId="167" formatCode="_-* #,##0.0000_-;\-* #,##0.0000_-;_-* &quot;-&quot;??_-;_-@_-"/>
    <numFmt numFmtId="168" formatCode="General_)"/>
    <numFmt numFmtId="169" formatCode="_-* #,##0.00_-;\-* #,##0.00_-;_-* &quot;-&quot;_-;_-@_-"/>
    <numFmt numFmtId="170" formatCode="_-* #,##0.0_-;\-* #,##0.0_-;_-* &quot;-&quot;_-;_-@_-"/>
    <numFmt numFmtId="171" formatCode="#,##0.0000"/>
  </numFmts>
  <fonts count="36" x14ac:knownFonts="1">
    <font>
      <sz val="14"/>
      <name val="Cordia New"/>
      <charset val="222"/>
    </font>
    <font>
      <sz val="14"/>
      <name val="Cordia New"/>
      <charset val="222"/>
    </font>
    <font>
      <b/>
      <sz val="14"/>
      <name val="Cordia New"/>
      <family val="2"/>
    </font>
    <font>
      <b/>
      <sz val="16"/>
      <name val="Cordia New"/>
      <family val="2"/>
    </font>
    <font>
      <sz val="14"/>
      <name val="Cordia New"/>
      <family val="2"/>
    </font>
    <font>
      <b/>
      <sz val="16"/>
      <name val="Cordia New"/>
      <family val="2"/>
      <charset val="222"/>
    </font>
    <font>
      <b/>
      <sz val="14"/>
      <name val="Cordia New"/>
      <family val="2"/>
      <charset val="222"/>
    </font>
    <font>
      <b/>
      <sz val="18"/>
      <name val="Cordia New"/>
      <family val="2"/>
      <charset val="222"/>
    </font>
    <font>
      <sz val="8"/>
      <name val="Cordia New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u/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sz val="18"/>
      <name val="Cordia New"/>
      <family val="2"/>
    </font>
    <font>
      <b/>
      <u/>
      <sz val="16"/>
      <name val="TH SarabunPSK"/>
      <family val="2"/>
    </font>
    <font>
      <sz val="18"/>
      <name val="Cordia New"/>
      <family val="2"/>
      <charset val="222"/>
    </font>
    <font>
      <sz val="16"/>
      <name val="Cordia New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u/>
      <sz val="14"/>
      <name val="TH SarabunPSK"/>
      <family val="2"/>
    </font>
    <font>
      <u/>
      <sz val="14"/>
      <name val="TH SarabunPSK"/>
      <family val="2"/>
    </font>
    <font>
      <sz val="12"/>
      <name val="TH SarabunPSK"/>
      <family val="2"/>
    </font>
    <font>
      <b/>
      <sz val="18"/>
      <name val="TH SarabunPSK"/>
      <family val="2"/>
    </font>
    <font>
      <b/>
      <sz val="20"/>
      <name val="TH SarabunPSK"/>
      <family val="2"/>
    </font>
    <font>
      <sz val="16"/>
      <color indexed="8"/>
      <name val="TH SarabunPSK"/>
      <family val="2"/>
    </font>
    <font>
      <b/>
      <u/>
      <sz val="18"/>
      <name val="TH SarabunPSK"/>
      <family val="2"/>
    </font>
    <font>
      <b/>
      <sz val="18"/>
      <color indexed="8"/>
      <name val="TH SarabunPSK"/>
      <family val="2"/>
    </font>
    <font>
      <sz val="18"/>
      <name val="TH SarabunPSK"/>
      <family val="2"/>
    </font>
    <font>
      <sz val="12.5"/>
      <name val="TH SarabunPSK"/>
      <family val="2"/>
    </font>
    <font>
      <b/>
      <sz val="16"/>
      <color rgb="FFFF0000"/>
      <name val="TH SarabunPSK"/>
      <family val="2"/>
    </font>
    <font>
      <b/>
      <sz val="15"/>
      <name val="TH SarabunPSK"/>
      <family val="2"/>
    </font>
    <font>
      <b/>
      <sz val="16"/>
      <color rgb="FFFF0000"/>
      <name val="Cordia New"/>
      <family val="2"/>
    </font>
    <font>
      <sz val="14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rgb="FFFF0000"/>
      <name val="Cordia New"/>
      <family val="2"/>
    </font>
    <font>
      <sz val="14"/>
      <color rgb="FFFF0000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43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0" fontId="4" fillId="0" borderId="0"/>
  </cellStyleXfs>
  <cellXfs count="23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164" fontId="0" fillId="0" borderId="0" xfId="0" applyNumberFormat="1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5" fillId="0" borderId="0" xfId="0" applyFont="1" applyAlignment="1"/>
    <xf numFmtId="0" fontId="0" fillId="0" borderId="1" xfId="0" applyBorder="1" applyAlignment="1">
      <alignment horizontal="center"/>
    </xf>
    <xf numFmtId="43" fontId="0" fillId="0" borderId="1" xfId="2" applyFont="1" applyBorder="1"/>
    <xf numFmtId="0" fontId="0" fillId="0" borderId="2" xfId="0" applyBorder="1"/>
    <xf numFmtId="43" fontId="0" fillId="0" borderId="2" xfId="2" applyFont="1" applyBorder="1"/>
    <xf numFmtId="0" fontId="0" fillId="0" borderId="2" xfId="0" applyBorder="1" applyAlignment="1">
      <alignment horizontal="center"/>
    </xf>
    <xf numFmtId="0" fontId="0" fillId="0" borderId="3" xfId="0" applyBorder="1"/>
    <xf numFmtId="43" fontId="0" fillId="0" borderId="3" xfId="2" applyFont="1" applyBorder="1"/>
    <xf numFmtId="167" fontId="4" fillId="0" borderId="1" xfId="2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43" fontId="0" fillId="0" borderId="4" xfId="2" applyFont="1" applyBorder="1"/>
    <xf numFmtId="0" fontId="6" fillId="0" borderId="5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0" fillId="0" borderId="3" xfId="0" applyNumberFormat="1" applyBorder="1"/>
    <xf numFmtId="4" fontId="0" fillId="0" borderId="4" xfId="0" applyNumberFormat="1" applyBorder="1"/>
    <xf numFmtId="4" fontId="0" fillId="0" borderId="2" xfId="0" applyNumberFormat="1" applyBorder="1"/>
    <xf numFmtId="2" fontId="0" fillId="0" borderId="2" xfId="0" applyNumberFormat="1" applyBorder="1"/>
    <xf numFmtId="0" fontId="10" fillId="0" borderId="0" xfId="5" applyFont="1"/>
    <xf numFmtId="0" fontId="10" fillId="0" borderId="0" xfId="5" applyFont="1" applyBorder="1" applyAlignment="1"/>
    <xf numFmtId="0" fontId="9" fillId="0" borderId="0" xfId="5" applyFont="1" applyBorder="1" applyAlignment="1">
      <alignment horizontal="right"/>
    </xf>
    <xf numFmtId="0" fontId="7" fillId="0" borderId="0" xfId="0" applyFont="1" applyAlignment="1">
      <alignment vertical="center"/>
    </xf>
    <xf numFmtId="0" fontId="12" fillId="0" borderId="7" xfId="5" applyFont="1" applyBorder="1"/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2" xfId="0" applyFont="1" applyBorder="1"/>
    <xf numFmtId="43" fontId="3" fillId="0" borderId="2" xfId="2" applyFont="1" applyBorder="1"/>
    <xf numFmtId="0" fontId="4" fillId="0" borderId="3" xfId="0" applyFont="1" applyBorder="1" applyAlignment="1">
      <alignment horizontal="left"/>
    </xf>
    <xf numFmtId="0" fontId="0" fillId="0" borderId="8" xfId="0" applyBorder="1"/>
    <xf numFmtId="0" fontId="14" fillId="0" borderId="9" xfId="5" applyFont="1" applyBorder="1" applyAlignment="1">
      <alignment horizontal="center"/>
    </xf>
    <xf numFmtId="4" fontId="0" fillId="0" borderId="8" xfId="0" applyNumberFormat="1" applyBorder="1"/>
    <xf numFmtId="43" fontId="0" fillId="0" borderId="8" xfId="2" applyFont="1" applyBorder="1"/>
    <xf numFmtId="0" fontId="4" fillId="0" borderId="8" xfId="0" applyFont="1" applyBorder="1" applyAlignment="1">
      <alignment horizontal="center"/>
    </xf>
    <xf numFmtId="0" fontId="9" fillId="0" borderId="2" xfId="5" applyFont="1" applyBorder="1"/>
    <xf numFmtId="0" fontId="9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right"/>
    </xf>
    <xf numFmtId="0" fontId="7" fillId="0" borderId="10" xfId="0" applyFont="1" applyBorder="1"/>
    <xf numFmtId="0" fontId="13" fillId="0" borderId="10" xfId="0" applyFont="1" applyBorder="1" applyAlignment="1">
      <alignment horizontal="center"/>
    </xf>
    <xf numFmtId="43" fontId="13" fillId="0" borderId="10" xfId="2" applyFont="1" applyBorder="1"/>
    <xf numFmtId="0" fontId="15" fillId="0" borderId="10" xfId="0" applyFont="1" applyFill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16" fillId="0" borderId="24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0" fillId="0" borderId="0" xfId="5" applyFont="1" applyAlignment="1">
      <alignment horizontal="left" vertical="center"/>
    </xf>
    <xf numFmtId="0" fontId="7" fillId="0" borderId="0" xfId="0" applyFont="1" applyAlignment="1"/>
    <xf numFmtId="41" fontId="2" fillId="0" borderId="26" xfId="0" applyNumberFormat="1" applyFont="1" applyBorder="1" applyAlignment="1">
      <alignment horizontal="center"/>
    </xf>
    <xf numFmtId="41" fontId="2" fillId="0" borderId="9" xfId="0" applyNumberFormat="1" applyFont="1" applyBorder="1"/>
    <xf numFmtId="4" fontId="2" fillId="0" borderId="9" xfId="2" applyNumberFormat="1" applyFont="1" applyBorder="1"/>
    <xf numFmtId="4" fontId="2" fillId="0" borderId="9" xfId="2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166" fontId="2" fillId="0" borderId="9" xfId="2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1" fontId="10" fillId="2" borderId="2" xfId="0" applyNumberFormat="1" applyFont="1" applyFill="1" applyBorder="1" applyProtection="1">
      <protection locked="0"/>
    </xf>
    <xf numFmtId="0" fontId="10" fillId="0" borderId="2" xfId="0" applyNumberFormat="1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41" fontId="17" fillId="0" borderId="2" xfId="0" applyNumberFormat="1" applyFont="1" applyBorder="1" applyProtection="1">
      <protection locked="0"/>
    </xf>
    <xf numFmtId="0" fontId="17" fillId="0" borderId="2" xfId="0" applyFont="1" applyBorder="1" applyProtection="1">
      <protection locked="0"/>
    </xf>
    <xf numFmtId="49" fontId="17" fillId="0" borderId="2" xfId="0" applyNumberFormat="1" applyFont="1" applyBorder="1" applyAlignment="1" applyProtection="1">
      <alignment horizontal="left" indent="1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7" fillId="0" borderId="9" xfId="0" applyFont="1" applyBorder="1" applyAlignment="1" applyProtection="1">
      <alignment horizontal="center"/>
      <protection locked="0"/>
    </xf>
    <xf numFmtId="41" fontId="18" fillId="0" borderId="10" xfId="0" applyNumberFormat="1" applyFont="1" applyBorder="1" applyProtection="1">
      <protection locked="0"/>
    </xf>
    <xf numFmtId="49" fontId="18" fillId="0" borderId="10" xfId="0" applyNumberFormat="1" applyFont="1" applyBorder="1" applyAlignment="1" applyProtection="1">
      <alignment horizontal="center"/>
      <protection locked="0"/>
    </xf>
    <xf numFmtId="0" fontId="18" fillId="0" borderId="10" xfId="0" applyNumberFormat="1" applyFont="1" applyBorder="1" applyAlignment="1" applyProtection="1">
      <alignment horizontal="center"/>
      <protection locked="0"/>
    </xf>
    <xf numFmtId="0" fontId="18" fillId="0" borderId="10" xfId="0" applyFont="1" applyBorder="1" applyAlignment="1" applyProtection="1">
      <alignment horizontal="center"/>
      <protection locked="0"/>
    </xf>
    <xf numFmtId="0" fontId="18" fillId="0" borderId="10" xfId="0" applyFont="1" applyBorder="1" applyProtection="1">
      <protection locked="0"/>
    </xf>
    <xf numFmtId="0" fontId="9" fillId="0" borderId="30" xfId="0" applyFont="1" applyBorder="1" applyAlignment="1">
      <alignment vertical="center"/>
    </xf>
    <xf numFmtId="166" fontId="9" fillId="0" borderId="31" xfId="2" applyNumberFormat="1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9" fillId="0" borderId="31" xfId="0" applyFont="1" applyBorder="1" applyAlignment="1">
      <alignment horizont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41" fontId="18" fillId="0" borderId="33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7" fillId="0" borderId="34" xfId="0" applyFont="1" applyBorder="1" applyAlignment="1">
      <alignment horizontal="center" vertical="center"/>
    </xf>
    <xf numFmtId="41" fontId="18" fillId="0" borderId="35" xfId="0" applyNumberFormat="1" applyFont="1" applyBorder="1" applyAlignment="1">
      <alignment horizontal="center"/>
    </xf>
    <xf numFmtId="41" fontId="18" fillId="0" borderId="35" xfId="0" applyNumberFormat="1" applyFont="1" applyBorder="1" applyAlignment="1">
      <alignment horizontal="right"/>
    </xf>
    <xf numFmtId="0" fontId="10" fillId="0" borderId="10" xfId="0" applyFont="1" applyBorder="1" applyAlignment="1">
      <alignment horizontal="center"/>
    </xf>
    <xf numFmtId="4" fontId="10" fillId="0" borderId="10" xfId="2" applyNumberFormat="1" applyFont="1" applyBorder="1" applyAlignment="1"/>
    <xf numFmtId="4" fontId="10" fillId="0" borderId="10" xfId="2" applyNumberFormat="1" applyFont="1" applyBorder="1" applyAlignment="1">
      <alignment horizontal="center"/>
    </xf>
    <xf numFmtId="4" fontId="10" fillId="0" borderId="10" xfId="2" applyNumberFormat="1" applyFont="1" applyBorder="1"/>
    <xf numFmtId="0" fontId="10" fillId="0" borderId="36" xfId="0" applyFont="1" applyBorder="1" applyAlignment="1">
      <alignment horizontal="center"/>
    </xf>
    <xf numFmtId="41" fontId="17" fillId="0" borderId="2" xfId="0" applyNumberFormat="1" applyFont="1" applyFill="1" applyBorder="1" applyProtection="1">
      <protection locked="0"/>
    </xf>
    <xf numFmtId="170" fontId="17" fillId="0" borderId="2" xfId="0" applyNumberFormat="1" applyFont="1" applyBorder="1" applyProtection="1">
      <protection locked="0"/>
    </xf>
    <xf numFmtId="169" fontId="18" fillId="0" borderId="10" xfId="0" applyNumberFormat="1" applyFont="1" applyBorder="1" applyProtection="1">
      <protection locked="0"/>
    </xf>
    <xf numFmtId="169" fontId="17" fillId="0" borderId="2" xfId="0" applyNumberFormat="1" applyFont="1" applyFill="1" applyBorder="1" applyProtection="1">
      <protection locked="0"/>
    </xf>
    <xf numFmtId="49" fontId="17" fillId="0" borderId="2" xfId="0" applyNumberFormat="1" applyFont="1" applyBorder="1" applyAlignment="1" applyProtection="1">
      <alignment horizontal="left" vertical="center" indent="1"/>
      <protection locked="0"/>
    </xf>
    <xf numFmtId="15" fontId="4" fillId="0" borderId="2" xfId="0" applyNumberFormat="1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7" fillId="0" borderId="0" xfId="0" applyFont="1" applyBorder="1" applyAlignment="1"/>
    <xf numFmtId="0" fontId="21" fillId="0" borderId="2" xfId="0" applyFont="1" applyFill="1" applyBorder="1" applyAlignment="1" applyProtection="1">
      <alignment horizontal="center"/>
      <protection locked="0"/>
    </xf>
    <xf numFmtId="0" fontId="9" fillId="0" borderId="0" xfId="5" applyFont="1"/>
    <xf numFmtId="0" fontId="9" fillId="0" borderId="0" xfId="5" applyFont="1" applyAlignment="1">
      <alignment horizontal="center"/>
    </xf>
    <xf numFmtId="0" fontId="10" fillId="0" borderId="0" xfId="5" applyFont="1" applyAlignment="1">
      <alignment horizontal="right"/>
    </xf>
    <xf numFmtId="0" fontId="17" fillId="0" borderId="0" xfId="0" applyFont="1"/>
    <xf numFmtId="0" fontId="10" fillId="0" borderId="0" xfId="5" applyFont="1" applyAlignment="1"/>
    <xf numFmtId="0" fontId="17" fillId="0" borderId="0" xfId="5" applyFont="1"/>
    <xf numFmtId="0" fontId="10" fillId="0" borderId="0" xfId="5" applyFont="1" applyBorder="1" applyAlignment="1">
      <alignment horizontal="left"/>
    </xf>
    <xf numFmtId="0" fontId="24" fillId="0" borderId="1" xfId="5" applyFont="1" applyBorder="1" applyAlignment="1">
      <alignment horizontal="center"/>
    </xf>
    <xf numFmtId="0" fontId="11" fillId="0" borderId="11" xfId="5" applyFont="1" applyBorder="1"/>
    <xf numFmtId="43" fontId="24" fillId="0" borderId="11" xfId="3" applyNumberFormat="1" applyFont="1" applyBorder="1"/>
    <xf numFmtId="43" fontId="24" fillId="0" borderId="12" xfId="5" applyNumberFormat="1" applyFont="1" applyBorder="1"/>
    <xf numFmtId="0" fontId="9" fillId="0" borderId="12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/>
    </xf>
    <xf numFmtId="0" fontId="9" fillId="0" borderId="13" xfId="5" applyFont="1" applyBorder="1" applyAlignment="1">
      <alignment horizontal="center" vertical="center"/>
    </xf>
    <xf numFmtId="0" fontId="12" fillId="0" borderId="2" xfId="5" applyFont="1" applyBorder="1" applyAlignment="1">
      <alignment horizontal="center"/>
    </xf>
    <xf numFmtId="43" fontId="12" fillId="0" borderId="14" xfId="3" applyNumberFormat="1" applyFont="1" applyBorder="1" applyAlignment="1">
      <alignment horizontal="center"/>
    </xf>
    <xf numFmtId="43" fontId="12" fillId="0" borderId="15" xfId="3" applyNumberFormat="1" applyFont="1" applyBorder="1" applyAlignment="1">
      <alignment horizontal="center"/>
    </xf>
    <xf numFmtId="0" fontId="9" fillId="0" borderId="15" xfId="5" applyFont="1" applyBorder="1" applyAlignment="1">
      <alignment horizontal="center" vertical="center"/>
    </xf>
    <xf numFmtId="0" fontId="24" fillId="0" borderId="2" xfId="5" applyFont="1" applyBorder="1" applyAlignment="1">
      <alignment horizontal="right"/>
    </xf>
    <xf numFmtId="0" fontId="24" fillId="0" borderId="14" xfId="5" applyFont="1" applyBorder="1"/>
    <xf numFmtId="0" fontId="24" fillId="0" borderId="4" xfId="5" applyFont="1" applyBorder="1" applyAlignment="1">
      <alignment horizontal="right"/>
    </xf>
    <xf numFmtId="0" fontId="24" fillId="0" borderId="16" xfId="5" applyFont="1" applyBorder="1"/>
    <xf numFmtId="4" fontId="12" fillId="0" borderId="16" xfId="5" applyNumberFormat="1" applyFont="1" applyBorder="1" applyAlignment="1">
      <alignment horizontal="right" vertical="center"/>
    </xf>
    <xf numFmtId="4" fontId="12" fillId="0" borderId="17" xfId="5" applyNumberFormat="1" applyFont="1" applyBorder="1" applyAlignment="1">
      <alignment horizontal="right" vertical="center"/>
    </xf>
    <xf numFmtId="0" fontId="9" fillId="0" borderId="17" xfId="5" applyFont="1" applyBorder="1" applyAlignment="1">
      <alignment horizontal="center" vertical="center"/>
    </xf>
    <xf numFmtId="171" fontId="12" fillId="0" borderId="17" xfId="5" applyNumberFormat="1" applyFont="1" applyBorder="1" applyAlignment="1">
      <alignment horizontal="right" vertical="center"/>
    </xf>
    <xf numFmtId="0" fontId="12" fillId="0" borderId="4" xfId="5" applyFont="1" applyBorder="1" applyAlignment="1">
      <alignment horizontal="center"/>
    </xf>
    <xf numFmtId="0" fontId="12" fillId="0" borderId="16" xfId="5" applyFont="1" applyBorder="1"/>
    <xf numFmtId="0" fontId="12" fillId="0" borderId="18" xfId="5" applyFont="1" applyBorder="1" applyAlignment="1">
      <alignment horizontal="center"/>
    </xf>
    <xf numFmtId="0" fontId="10" fillId="0" borderId="19" xfId="1" applyFont="1" applyBorder="1" applyAlignment="1">
      <alignment horizontal="right"/>
    </xf>
    <xf numFmtId="0" fontId="9" fillId="0" borderId="20" xfId="5" applyFont="1" applyBorder="1" applyAlignment="1">
      <alignment horizontal="center" vertical="center"/>
    </xf>
    <xf numFmtId="0" fontId="25" fillId="0" borderId="21" xfId="5" applyFont="1" applyBorder="1" applyAlignment="1">
      <alignment horizontal="center" vertical="center"/>
    </xf>
    <xf numFmtId="0" fontId="26" fillId="0" borderId="22" xfId="4" applyFont="1" applyBorder="1" applyAlignment="1">
      <alignment horizontal="right"/>
    </xf>
    <xf numFmtId="0" fontId="27" fillId="0" borderId="23" xfId="5" applyFont="1" applyBorder="1" applyAlignment="1">
      <alignment horizontal="center" vertical="center"/>
    </xf>
    <xf numFmtId="0" fontId="22" fillId="0" borderId="10" xfId="5" applyFont="1" applyBorder="1" applyAlignment="1">
      <alignment horizontal="center" vertical="center"/>
    </xf>
    <xf numFmtId="0" fontId="22" fillId="0" borderId="6" xfId="0" applyFont="1" applyBorder="1" applyAlignment="1">
      <alignment horizontal="right"/>
    </xf>
    <xf numFmtId="0" fontId="17" fillId="0" borderId="0" xfId="5" applyFont="1" applyAlignment="1">
      <alignment horizontal="center"/>
    </xf>
    <xf numFmtId="0" fontId="21" fillId="0" borderId="0" xfId="0" applyFont="1" applyProtection="1">
      <protection locked="0"/>
    </xf>
    <xf numFmtId="0" fontId="9" fillId="0" borderId="0" xfId="5" applyFont="1" applyAlignment="1">
      <alignment horizontal="left"/>
    </xf>
    <xf numFmtId="0" fontId="28" fillId="0" borderId="0" xfId="5" applyFont="1"/>
    <xf numFmtId="0" fontId="14" fillId="0" borderId="0" xfId="0" applyFont="1" applyProtection="1">
      <protection locked="0"/>
    </xf>
    <xf numFmtId="43" fontId="3" fillId="0" borderId="2" xfId="2" applyFont="1" applyFill="1" applyBorder="1"/>
    <xf numFmtId="0" fontId="3" fillId="0" borderId="2" xfId="0" applyFont="1" applyFill="1" applyBorder="1"/>
    <xf numFmtId="49" fontId="10" fillId="0" borderId="2" xfId="0" applyNumberFormat="1" applyFont="1" applyBorder="1"/>
    <xf numFmtId="41" fontId="17" fillId="0" borderId="9" xfId="0" applyNumberFormat="1" applyFont="1" applyBorder="1" applyProtection="1">
      <protection locked="0"/>
    </xf>
    <xf numFmtId="0" fontId="30" fillId="0" borderId="0" xfId="5" applyFont="1"/>
    <xf numFmtId="0" fontId="10" fillId="0" borderId="2" xfId="5" applyFont="1" applyBorder="1"/>
    <xf numFmtId="49" fontId="20" fillId="0" borderId="2" xfId="0" applyNumberFormat="1" applyFont="1" applyBorder="1" applyAlignment="1" applyProtection="1">
      <alignment horizontal="left" vertical="center" indent="1"/>
      <protection locked="0"/>
    </xf>
    <xf numFmtId="0" fontId="9" fillId="0" borderId="29" xfId="0" applyFont="1" applyBorder="1" applyAlignment="1">
      <alignment horizontal="center" vertical="center"/>
    </xf>
    <xf numFmtId="49" fontId="19" fillId="0" borderId="2" xfId="0" applyNumberFormat="1" applyFont="1" applyBorder="1" applyAlignment="1" applyProtection="1">
      <alignment horizontal="left" vertical="center" indent="1"/>
      <protection locked="0"/>
    </xf>
    <xf numFmtId="0" fontId="9" fillId="0" borderId="33" xfId="0" applyFont="1" applyBorder="1" applyAlignment="1">
      <alignment vertical="center"/>
    </xf>
    <xf numFmtId="166" fontId="9" fillId="0" borderId="8" xfId="2" applyNumberFormat="1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4" fillId="0" borderId="31" xfId="5" applyFont="1" applyBorder="1"/>
    <xf numFmtId="49" fontId="10" fillId="0" borderId="2" xfId="0" applyNumberFormat="1" applyFont="1" applyBorder="1" applyAlignment="1">
      <alignment vertical="center"/>
    </xf>
    <xf numFmtId="166" fontId="10" fillId="0" borderId="8" xfId="2" applyNumberFormat="1" applyFont="1" applyBorder="1" applyAlignment="1">
      <alignment horizontal="center" vertical="center"/>
    </xf>
    <xf numFmtId="1" fontId="10" fillId="0" borderId="8" xfId="0" applyNumberFormat="1" applyFont="1" applyBorder="1" applyAlignment="1">
      <alignment horizontal="center" vertical="center"/>
    </xf>
    <xf numFmtId="43" fontId="10" fillId="0" borderId="8" xfId="0" applyNumberFormat="1" applyFont="1" applyBorder="1" applyAlignment="1">
      <alignment vertical="center"/>
    </xf>
    <xf numFmtId="49" fontId="19" fillId="2" borderId="8" xfId="0" applyNumberFormat="1" applyFont="1" applyFill="1" applyBorder="1" applyAlignment="1" applyProtection="1">
      <alignment horizontal="left" vertical="center"/>
      <protection locked="0"/>
    </xf>
    <xf numFmtId="41" fontId="10" fillId="0" borderId="2" xfId="0" applyNumberFormat="1" applyFont="1" applyFill="1" applyBorder="1" applyAlignment="1" applyProtection="1">
      <alignment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/>
      <protection locked="0"/>
    </xf>
    <xf numFmtId="41" fontId="9" fillId="0" borderId="2" xfId="0" applyNumberFormat="1" applyFont="1" applyBorder="1" applyProtection="1">
      <protection locked="0"/>
    </xf>
    <xf numFmtId="41" fontId="9" fillId="0" borderId="2" xfId="0" applyNumberFormat="1" applyFont="1" applyFill="1" applyBorder="1" applyProtection="1">
      <protection locked="0"/>
    </xf>
    <xf numFmtId="41" fontId="10" fillId="0" borderId="2" xfId="0" applyNumberFormat="1" applyFont="1" applyBorder="1" applyProtection="1">
      <protection locked="0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170" fontId="17" fillId="0" borderId="9" xfId="0" applyNumberFormat="1" applyFont="1" applyBorder="1" applyProtection="1">
      <protection locked="0"/>
    </xf>
    <xf numFmtId="49" fontId="18" fillId="0" borderId="9" xfId="0" applyNumberFormat="1" applyFont="1" applyBorder="1" applyAlignment="1" applyProtection="1">
      <alignment horizontal="center" vertical="center"/>
      <protection locked="0"/>
    </xf>
    <xf numFmtId="41" fontId="17" fillId="0" borderId="9" xfId="0" applyNumberFormat="1" applyFont="1" applyFill="1" applyBorder="1" applyProtection="1">
      <protection locked="0"/>
    </xf>
    <xf numFmtId="41" fontId="9" fillId="0" borderId="9" xfId="0" applyNumberFormat="1" applyFont="1" applyBorder="1" applyProtection="1">
      <protection locked="0"/>
    </xf>
    <xf numFmtId="41" fontId="9" fillId="0" borderId="9" xfId="0" applyNumberFormat="1" applyFont="1" applyFill="1" applyBorder="1" applyProtection="1">
      <protection locked="0"/>
    </xf>
    <xf numFmtId="41" fontId="10" fillId="0" borderId="9" xfId="0" applyNumberFormat="1" applyFont="1" applyBorder="1" applyProtection="1"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169" fontId="10" fillId="0" borderId="10" xfId="0" applyNumberFormat="1" applyFont="1" applyBorder="1" applyProtection="1">
      <protection locked="0"/>
    </xf>
    <xf numFmtId="0" fontId="12" fillId="0" borderId="25" xfId="5" applyFont="1" applyBorder="1"/>
    <xf numFmtId="0" fontId="0" fillId="0" borderId="8" xfId="0" applyBorder="1" applyAlignment="1">
      <alignment horizontal="center"/>
    </xf>
    <xf numFmtId="167" fontId="4" fillId="0" borderId="8" xfId="2" applyNumberFormat="1" applyFont="1" applyBorder="1" applyAlignment="1">
      <alignment horizontal="center"/>
    </xf>
    <xf numFmtId="0" fontId="12" fillId="0" borderId="2" xfId="5" applyFont="1" applyBorder="1"/>
    <xf numFmtId="0" fontId="23" fillId="0" borderId="0" xfId="5" applyFont="1" applyAlignment="1">
      <alignment horizontal="center"/>
    </xf>
    <xf numFmtId="0" fontId="9" fillId="0" borderId="42" xfId="5" applyFont="1" applyBorder="1" applyAlignment="1">
      <alignment horizontal="center" vertical="center"/>
    </xf>
    <xf numFmtId="0" fontId="9" fillId="0" borderId="43" xfId="5" applyFont="1" applyBorder="1" applyAlignment="1">
      <alignment horizontal="center" vertical="center"/>
    </xf>
    <xf numFmtId="0" fontId="9" fillId="0" borderId="44" xfId="5" applyFont="1" applyBorder="1" applyAlignment="1">
      <alignment horizontal="center" vertical="center"/>
    </xf>
    <xf numFmtId="0" fontId="9" fillId="0" borderId="45" xfId="5" applyFont="1" applyBorder="1" applyAlignment="1">
      <alignment horizontal="center" vertical="center"/>
    </xf>
    <xf numFmtId="0" fontId="9" fillId="0" borderId="46" xfId="5" applyFont="1" applyBorder="1" applyAlignment="1">
      <alignment horizontal="center" vertical="center"/>
    </xf>
    <xf numFmtId="0" fontId="9" fillId="0" borderId="47" xfId="5" applyFont="1" applyBorder="1" applyAlignment="1">
      <alignment horizontal="center" vertical="center"/>
    </xf>
    <xf numFmtId="0" fontId="9" fillId="0" borderId="22" xfId="5" applyFont="1" applyBorder="1" applyAlignment="1">
      <alignment horizontal="center" vertical="center"/>
    </xf>
    <xf numFmtId="0" fontId="9" fillId="0" borderId="48" xfId="5" applyFont="1" applyBorder="1" applyAlignment="1">
      <alignment horizontal="center" vertical="center"/>
    </xf>
    <xf numFmtId="0" fontId="9" fillId="0" borderId="49" xfId="5" applyFont="1" applyBorder="1" applyAlignment="1">
      <alignment horizontal="center" vertical="center"/>
    </xf>
    <xf numFmtId="0" fontId="9" fillId="0" borderId="50" xfId="5" applyFont="1" applyBorder="1" applyAlignment="1">
      <alignment horizontal="center" vertical="center"/>
    </xf>
    <xf numFmtId="0" fontId="22" fillId="0" borderId="40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43" fontId="12" fillId="0" borderId="16" xfId="3" applyNumberFormat="1" applyFont="1" applyBorder="1" applyAlignment="1">
      <alignment horizontal="center"/>
    </xf>
    <xf numFmtId="43" fontId="12" fillId="0" borderId="17" xfId="3" applyNumberFormat="1" applyFont="1" applyBorder="1" applyAlignment="1">
      <alignment horizontal="center"/>
    </xf>
    <xf numFmtId="4" fontId="12" fillId="0" borderId="14" xfId="5" applyNumberFormat="1" applyFont="1" applyBorder="1" applyAlignment="1">
      <alignment horizontal="right" vertical="center"/>
    </xf>
    <xf numFmtId="4" fontId="12" fillId="0" borderId="15" xfId="5" applyNumberFormat="1" applyFont="1" applyBorder="1" applyAlignment="1">
      <alignment horizontal="right" vertical="center"/>
    </xf>
    <xf numFmtId="4" fontId="12" fillId="0" borderId="37" xfId="5" applyNumberFormat="1" applyFont="1" applyBorder="1" applyAlignment="1">
      <alignment horizontal="right" vertical="center"/>
    </xf>
    <xf numFmtId="4" fontId="12" fillId="0" borderId="38" xfId="5" applyNumberFormat="1" applyFont="1" applyBorder="1" applyAlignment="1">
      <alignment horizontal="right" vertical="center"/>
    </xf>
    <xf numFmtId="43" fontId="12" fillId="0" borderId="39" xfId="3" applyNumberFormat="1" applyFont="1" applyBorder="1" applyAlignment="1">
      <alignment horizontal="center"/>
    </xf>
    <xf numFmtId="43" fontId="12" fillId="0" borderId="23" xfId="3" applyNumberFormat="1" applyFont="1" applyBorder="1" applyAlignment="1">
      <alignment horizontal="center"/>
    </xf>
    <xf numFmtId="3" fontId="22" fillId="0" borderId="39" xfId="5" applyNumberFormat="1" applyFont="1" applyBorder="1" applyAlignment="1">
      <alignment horizontal="right"/>
    </xf>
    <xf numFmtId="3" fontId="22" fillId="0" borderId="23" xfId="5" applyNumberFormat="1" applyFont="1" applyBorder="1" applyAlignment="1">
      <alignment horizontal="right"/>
    </xf>
    <xf numFmtId="0" fontId="9" fillId="0" borderId="0" xfId="5" applyFont="1" applyAlignment="1">
      <alignment horizontal="left"/>
    </xf>
    <xf numFmtId="0" fontId="29" fillId="0" borderId="0" xfId="0" applyFont="1" applyAlignment="1">
      <alignment horizontal="left"/>
    </xf>
    <xf numFmtId="0" fontId="9" fillId="0" borderId="0" xfId="0" applyFont="1" applyAlignment="1" applyProtection="1">
      <alignment horizontal="center"/>
      <protection locked="0"/>
    </xf>
    <xf numFmtId="0" fontId="9" fillId="0" borderId="0" xfId="5" applyFont="1" applyAlignment="1">
      <alignment horizontal="center"/>
    </xf>
    <xf numFmtId="0" fontId="13" fillId="0" borderId="10" xfId="0" applyFont="1" applyBorder="1" applyAlignment="1">
      <alignment horizontal="left"/>
    </xf>
    <xf numFmtId="0" fontId="16" fillId="0" borderId="24" xfId="0" applyFont="1" applyBorder="1" applyAlignment="1">
      <alignment horizontal="center" vertical="center"/>
    </xf>
    <xf numFmtId="0" fontId="22" fillId="0" borderId="0" xfId="5" applyFont="1" applyAlignment="1">
      <alignment horizontal="center"/>
    </xf>
    <xf numFmtId="0" fontId="10" fillId="0" borderId="0" xfId="5" applyFont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vertical="center"/>
    </xf>
    <xf numFmtId="0" fontId="9" fillId="0" borderId="53" xfId="0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9" fillId="0" borderId="54" xfId="0" applyFont="1" applyBorder="1" applyAlignment="1">
      <alignment horizontal="center"/>
    </xf>
    <xf numFmtId="0" fontId="9" fillId="0" borderId="29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165" fontId="31" fillId="0" borderId="2" xfId="0" applyNumberFormat="1" applyFont="1" applyFill="1" applyBorder="1"/>
    <xf numFmtId="0" fontId="32" fillId="0" borderId="2" xfId="0" applyFont="1" applyFill="1" applyBorder="1" applyAlignment="1">
      <alignment horizontal="center"/>
    </xf>
    <xf numFmtId="15" fontId="32" fillId="0" borderId="2" xfId="0" applyNumberFormat="1" applyFont="1" applyFill="1" applyBorder="1" applyAlignment="1">
      <alignment horizontal="center"/>
    </xf>
    <xf numFmtId="0" fontId="33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15" fontId="35" fillId="0" borderId="2" xfId="0" applyNumberFormat="1" applyFont="1" applyFill="1" applyBorder="1" applyAlignment="1">
      <alignment horizontal="center"/>
    </xf>
  </cellXfs>
  <cellStyles count="6">
    <cellStyle name="Comma" xfId="2" builtinId="3"/>
    <cellStyle name="Normal" xfId="0" builtinId="0"/>
    <cellStyle name="Normal 2 2" xfId="1"/>
    <cellStyle name="เครื่องหมายจุลภาค 9" xfId="3"/>
    <cellStyle name="ปกติ 6_Copy of ประมาณราคางานครัวฯ สภพ.ชลบุรี" xfId="4"/>
    <cellStyle name="ปกติ 7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238125</xdr:rowOff>
        </xdr:from>
        <xdr:to>
          <xdr:col>9</xdr:col>
          <xdr:colOff>600075</xdr:colOff>
          <xdr:row>32</xdr:row>
          <xdr:rowOff>104775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1133475</xdr:colOff>
      <xdr:row>0</xdr:row>
      <xdr:rowOff>85725</xdr:rowOff>
    </xdr:from>
    <xdr:to>
      <xdr:col>4</xdr:col>
      <xdr:colOff>1133475</xdr:colOff>
      <xdr:row>0</xdr:row>
      <xdr:rowOff>95250</xdr:rowOff>
    </xdr:to>
    <xdr:pic>
      <xdr:nvPicPr>
        <xdr:cNvPr id="11723" name="รูปภาพ 0" descr="dsd-logo.jpg">
          <a:extLst>
            <a:ext uri="{FF2B5EF4-FFF2-40B4-BE49-F238E27FC236}">
              <a16:creationId xmlns:a16="http://schemas.microsoft.com/office/drawing/2014/main" id="{47329A78-86A9-4CA0-A577-DFF63E175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85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704850</xdr:colOff>
      <xdr:row>1</xdr:row>
      <xdr:rowOff>114300</xdr:rowOff>
    </xdr:from>
    <xdr:to>
      <xdr:col>4</xdr:col>
      <xdr:colOff>704850</xdr:colOff>
      <xdr:row>2</xdr:row>
      <xdr:rowOff>152400</xdr:rowOff>
    </xdr:to>
    <xdr:pic>
      <xdr:nvPicPr>
        <xdr:cNvPr id="11724" name="รูปภาพ 0" descr="dsd-logo.jpg">
          <a:extLst>
            <a:ext uri="{FF2B5EF4-FFF2-40B4-BE49-F238E27FC236}">
              <a16:creationId xmlns:a16="http://schemas.microsoft.com/office/drawing/2014/main" id="{EE291E2C-3ADE-43D5-9071-88C6A0249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19100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771525</xdr:colOff>
      <xdr:row>1</xdr:row>
      <xdr:rowOff>85725</xdr:rowOff>
    </xdr:from>
    <xdr:to>
      <xdr:col>4</xdr:col>
      <xdr:colOff>771525</xdr:colOff>
      <xdr:row>2</xdr:row>
      <xdr:rowOff>219075</xdr:rowOff>
    </xdr:to>
    <xdr:pic>
      <xdr:nvPicPr>
        <xdr:cNvPr id="11725" name="รูปภาพ 0" descr="dsd-logo.jpg">
          <a:extLst>
            <a:ext uri="{FF2B5EF4-FFF2-40B4-BE49-F238E27FC236}">
              <a16:creationId xmlns:a16="http://schemas.microsoft.com/office/drawing/2014/main" id="{8BD3A75A-F6B4-4324-AB03-9CAC69657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390525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495300</xdr:colOff>
      <xdr:row>1</xdr:row>
      <xdr:rowOff>85725</xdr:rowOff>
    </xdr:from>
    <xdr:to>
      <xdr:col>4</xdr:col>
      <xdr:colOff>1095375</xdr:colOff>
      <xdr:row>3</xdr:row>
      <xdr:rowOff>19050</xdr:rowOff>
    </xdr:to>
    <xdr:pic>
      <xdr:nvPicPr>
        <xdr:cNvPr id="5" name="รูปภาพ 0" descr="dsd-logo.jp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496050" y="390525"/>
          <a:ext cx="6000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10</xdr:row>
      <xdr:rowOff>152400</xdr:rowOff>
    </xdr:from>
    <xdr:to>
      <xdr:col>7</xdr:col>
      <xdr:colOff>676275</xdr:colOff>
      <xdr:row>10</xdr:row>
      <xdr:rowOff>153988</xdr:rowOff>
    </xdr:to>
    <xdr:cxnSp macro="">
      <xdr:nvCxnSpPr>
        <xdr:cNvPr id="7" name="ลูกศรเชื่อมต่อแบบตรง 2">
          <a:extLst>
            <a:ext uri="{FF2B5EF4-FFF2-40B4-BE49-F238E27FC236}">
              <a16:creationId xmlns:a16="http://schemas.microsoft.com/office/drawing/2014/main" id="{601B4FF2-3590-4CAA-8F92-40026E9D2182}"/>
            </a:ext>
          </a:extLst>
        </xdr:cNvPr>
        <xdr:cNvCxnSpPr/>
      </xdr:nvCxnSpPr>
      <xdr:spPr>
        <a:xfrm>
          <a:off x="5305425" y="3114675"/>
          <a:ext cx="28670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11</xdr:row>
      <xdr:rowOff>152400</xdr:rowOff>
    </xdr:from>
    <xdr:to>
      <xdr:col>7</xdr:col>
      <xdr:colOff>676275</xdr:colOff>
      <xdr:row>11</xdr:row>
      <xdr:rowOff>153988</xdr:rowOff>
    </xdr:to>
    <xdr:cxnSp macro="">
      <xdr:nvCxnSpPr>
        <xdr:cNvPr id="5" name="ลูกศรเชื่อมต่อแบบตรง 2">
          <a:extLst>
            <a:ext uri="{FF2B5EF4-FFF2-40B4-BE49-F238E27FC236}">
              <a16:creationId xmlns:a16="http://schemas.microsoft.com/office/drawing/2014/main" id="{601B4FF2-3590-4CAA-8F92-40026E9D2182}"/>
            </a:ext>
          </a:extLst>
        </xdr:cNvPr>
        <xdr:cNvCxnSpPr/>
      </xdr:nvCxnSpPr>
      <xdr:spPr>
        <a:xfrm>
          <a:off x="5467350" y="2714625"/>
          <a:ext cx="27717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12</xdr:row>
      <xdr:rowOff>152400</xdr:rowOff>
    </xdr:from>
    <xdr:to>
      <xdr:col>7</xdr:col>
      <xdr:colOff>676275</xdr:colOff>
      <xdr:row>12</xdr:row>
      <xdr:rowOff>153988</xdr:rowOff>
    </xdr:to>
    <xdr:cxnSp macro="">
      <xdr:nvCxnSpPr>
        <xdr:cNvPr id="6" name="ลูกศรเชื่อมต่อแบบตรง 2">
          <a:extLst>
            <a:ext uri="{FF2B5EF4-FFF2-40B4-BE49-F238E27FC236}">
              <a16:creationId xmlns:a16="http://schemas.microsoft.com/office/drawing/2014/main" id="{601B4FF2-3590-4CAA-8F92-40026E9D2182}"/>
            </a:ext>
          </a:extLst>
        </xdr:cNvPr>
        <xdr:cNvCxnSpPr/>
      </xdr:nvCxnSpPr>
      <xdr:spPr>
        <a:xfrm>
          <a:off x="5467350" y="3295650"/>
          <a:ext cx="27717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13</xdr:row>
      <xdr:rowOff>152400</xdr:rowOff>
    </xdr:from>
    <xdr:to>
      <xdr:col>7</xdr:col>
      <xdr:colOff>676275</xdr:colOff>
      <xdr:row>13</xdr:row>
      <xdr:rowOff>153988</xdr:rowOff>
    </xdr:to>
    <xdr:cxnSp macro="">
      <xdr:nvCxnSpPr>
        <xdr:cNvPr id="8" name="ลูกศรเชื่อมต่อแบบตรง 2">
          <a:extLst>
            <a:ext uri="{FF2B5EF4-FFF2-40B4-BE49-F238E27FC236}">
              <a16:creationId xmlns:a16="http://schemas.microsoft.com/office/drawing/2014/main" id="{601B4FF2-3590-4CAA-8F92-40026E9D2182}"/>
            </a:ext>
          </a:extLst>
        </xdr:cNvPr>
        <xdr:cNvCxnSpPr/>
      </xdr:nvCxnSpPr>
      <xdr:spPr>
        <a:xfrm>
          <a:off x="5467350" y="3295650"/>
          <a:ext cx="27717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14</xdr:row>
      <xdr:rowOff>152400</xdr:rowOff>
    </xdr:from>
    <xdr:to>
      <xdr:col>7</xdr:col>
      <xdr:colOff>676275</xdr:colOff>
      <xdr:row>14</xdr:row>
      <xdr:rowOff>153988</xdr:rowOff>
    </xdr:to>
    <xdr:cxnSp macro="">
      <xdr:nvCxnSpPr>
        <xdr:cNvPr id="10" name="ลูกศรเชื่อมต่อแบบตรง 2">
          <a:extLst>
            <a:ext uri="{FF2B5EF4-FFF2-40B4-BE49-F238E27FC236}">
              <a16:creationId xmlns:a16="http://schemas.microsoft.com/office/drawing/2014/main" id="{601B4FF2-3590-4CAA-8F92-40026E9D2182}"/>
            </a:ext>
          </a:extLst>
        </xdr:cNvPr>
        <xdr:cNvCxnSpPr/>
      </xdr:nvCxnSpPr>
      <xdr:spPr>
        <a:xfrm>
          <a:off x="5467350" y="3295650"/>
          <a:ext cx="27717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N25" sqref="N25"/>
    </sheetView>
  </sheetViews>
  <sheetFormatPr defaultRowHeight="21.75" x14ac:dyDescent="0.5"/>
  <sheetData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4097" r:id="rId4">
          <objectPr defaultSize="0" r:id="rId5">
            <anchor moveWithCells="1">
              <from>
                <xdr:col>0</xdr:col>
                <xdr:colOff>47625</xdr:colOff>
                <xdr:row>1</xdr:row>
                <xdr:rowOff>238125</xdr:rowOff>
              </from>
              <to>
                <xdr:col>9</xdr:col>
                <xdr:colOff>600075</xdr:colOff>
                <xdr:row>32</xdr:row>
                <xdr:rowOff>95250</xdr:rowOff>
              </to>
            </anchor>
          </objectPr>
        </oleObject>
      </mc:Choice>
      <mc:Fallback>
        <oleObject progId="Word.Document.8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view="pageBreakPreview" zoomScaleSheetLayoutView="100" workbookViewId="0">
      <selection activeCell="A23" sqref="A23:E23"/>
    </sheetView>
  </sheetViews>
  <sheetFormatPr defaultRowHeight="18.75" x14ac:dyDescent="0.3"/>
  <cols>
    <col min="1" max="1" width="9.140625" style="110"/>
    <col min="2" max="2" width="51.28515625" style="110" customWidth="1"/>
    <col min="3" max="3" width="9.7109375" style="110" customWidth="1"/>
    <col min="4" max="4" width="19.85546875" style="110" customWidth="1"/>
    <col min="5" max="5" width="17.85546875" style="110" customWidth="1"/>
    <col min="6" max="16384" width="9.140625" style="110"/>
  </cols>
  <sheetData>
    <row r="1" spans="1:5" ht="21" x14ac:dyDescent="0.35">
      <c r="A1" s="107"/>
      <c r="B1" s="107"/>
      <c r="C1" s="108"/>
      <c r="D1" s="108"/>
      <c r="E1" s="109" t="s">
        <v>0</v>
      </c>
    </row>
    <row r="2" spans="1:5" ht="26.25" x14ac:dyDescent="0.4">
      <c r="A2" s="189" t="s">
        <v>66</v>
      </c>
      <c r="B2" s="189"/>
      <c r="C2" s="189"/>
      <c r="D2" s="189"/>
      <c r="E2" s="189"/>
    </row>
    <row r="3" spans="1:5" ht="21" x14ac:dyDescent="0.35">
      <c r="A3" s="28" t="s">
        <v>71</v>
      </c>
      <c r="B3" s="107"/>
      <c r="C3" s="111"/>
      <c r="D3" s="111"/>
      <c r="E3" s="111"/>
    </row>
    <row r="4" spans="1:5" ht="21" x14ac:dyDescent="0.35">
      <c r="A4" s="28" t="s">
        <v>75</v>
      </c>
      <c r="B4" s="107"/>
      <c r="C4" s="29"/>
      <c r="D4" s="29"/>
      <c r="E4" s="30"/>
    </row>
    <row r="5" spans="1:5" ht="21" x14ac:dyDescent="0.35">
      <c r="A5" s="28" t="s">
        <v>72</v>
      </c>
      <c r="B5" s="107"/>
      <c r="D5" s="28" t="s">
        <v>73</v>
      </c>
      <c r="E5" s="30"/>
    </row>
    <row r="6" spans="1:5" ht="21" x14ac:dyDescent="0.35">
      <c r="A6" s="28" t="s">
        <v>1</v>
      </c>
      <c r="B6" s="112"/>
      <c r="C6" s="113"/>
      <c r="D6" s="113"/>
      <c r="E6" s="30" t="s">
        <v>2</v>
      </c>
    </row>
    <row r="7" spans="1:5" ht="21" x14ac:dyDescent="0.35">
      <c r="A7" s="28"/>
      <c r="B7" s="107"/>
      <c r="C7" s="113"/>
      <c r="D7" s="113"/>
      <c r="E7" s="30"/>
    </row>
    <row r="8" spans="1:5" x14ac:dyDescent="0.3">
      <c r="A8" s="190" t="s">
        <v>3</v>
      </c>
      <c r="B8" s="192" t="s">
        <v>4</v>
      </c>
      <c r="C8" s="194" t="s">
        <v>5</v>
      </c>
      <c r="D8" s="195"/>
      <c r="E8" s="198" t="s">
        <v>6</v>
      </c>
    </row>
    <row r="9" spans="1:5" x14ac:dyDescent="0.3">
      <c r="A9" s="191"/>
      <c r="B9" s="193"/>
      <c r="C9" s="196"/>
      <c r="D9" s="197"/>
      <c r="E9" s="199"/>
    </row>
    <row r="10" spans="1:5" ht="21" x14ac:dyDescent="0.35">
      <c r="A10" s="114"/>
      <c r="B10" s="115" t="s">
        <v>7</v>
      </c>
      <c r="C10" s="116"/>
      <c r="D10" s="117"/>
      <c r="E10" s="118"/>
    </row>
    <row r="11" spans="1:5" ht="21" x14ac:dyDescent="0.35">
      <c r="A11" s="119">
        <v>1</v>
      </c>
      <c r="B11" s="152" t="s">
        <v>74</v>
      </c>
      <c r="C11" s="202">
        <f>ปร.5!$E$22</f>
        <v>497975.09760000004</v>
      </c>
      <c r="D11" s="203"/>
      <c r="E11" s="120" t="s">
        <v>8</v>
      </c>
    </row>
    <row r="12" spans="1:5" ht="21" x14ac:dyDescent="0.35">
      <c r="A12" s="121"/>
      <c r="B12" s="153"/>
      <c r="C12" s="122"/>
      <c r="D12" s="123"/>
      <c r="E12" s="124"/>
    </row>
    <row r="13" spans="1:5" ht="21" x14ac:dyDescent="0.35">
      <c r="A13" s="125"/>
      <c r="B13" s="126"/>
      <c r="C13" s="204"/>
      <c r="D13" s="205"/>
      <c r="E13" s="124"/>
    </row>
    <row r="14" spans="1:5" ht="21" x14ac:dyDescent="0.35">
      <c r="A14" s="127"/>
      <c r="B14" s="128" t="s">
        <v>36</v>
      </c>
      <c r="C14" s="129"/>
      <c r="D14" s="130"/>
      <c r="E14" s="131"/>
    </row>
    <row r="15" spans="1:5" ht="21" x14ac:dyDescent="0.35">
      <c r="A15" s="127"/>
      <c r="B15" s="128"/>
      <c r="C15" s="129"/>
      <c r="D15" s="132"/>
      <c r="E15" s="131"/>
    </row>
    <row r="16" spans="1:5" ht="21.75" thickBot="1" x14ac:dyDescent="0.4">
      <c r="A16" s="133"/>
      <c r="B16" s="134"/>
      <c r="C16" s="206"/>
      <c r="D16" s="207"/>
      <c r="E16" s="131"/>
    </row>
    <row r="17" spans="1:5" ht="22.5" thickTop="1" thickBot="1" x14ac:dyDescent="0.4">
      <c r="A17" s="135"/>
      <c r="B17" s="136" t="s">
        <v>67</v>
      </c>
      <c r="C17" s="208">
        <f>SUM(C11:D16)</f>
        <v>497975.09760000004</v>
      </c>
      <c r="D17" s="209"/>
      <c r="E17" s="137" t="s">
        <v>8</v>
      </c>
    </row>
    <row r="18" spans="1:5" ht="24.75" thickTop="1" thickBot="1" x14ac:dyDescent="0.4">
      <c r="A18" s="138" t="s">
        <v>9</v>
      </c>
      <c r="B18" s="139" t="s">
        <v>10</v>
      </c>
      <c r="C18" s="210">
        <v>497900</v>
      </c>
      <c r="D18" s="211"/>
      <c r="E18" s="140" t="s">
        <v>11</v>
      </c>
    </row>
    <row r="19" spans="1:5" ht="24.75" thickTop="1" thickBot="1" x14ac:dyDescent="0.4">
      <c r="A19" s="141"/>
      <c r="B19" s="142" t="s">
        <v>12</v>
      </c>
      <c r="C19" s="200" t="str">
        <f>BAHTTEXT(C18)</f>
        <v>สี่แสนเก้าหมื่นเจ็ดพันเก้าร้อยบาทถ้วน</v>
      </c>
      <c r="D19" s="200"/>
      <c r="E19" s="201"/>
    </row>
    <row r="20" spans="1:5" ht="21.75" thickTop="1" x14ac:dyDescent="0.35">
      <c r="A20" s="28"/>
      <c r="B20" s="112"/>
      <c r="C20" s="143"/>
      <c r="D20" s="143"/>
      <c r="E20" s="143"/>
    </row>
    <row r="21" spans="1:5" ht="21.95" customHeight="1" x14ac:dyDescent="0.35">
      <c r="A21" s="147" t="s">
        <v>6</v>
      </c>
      <c r="B21" s="212" t="s">
        <v>58</v>
      </c>
      <c r="C21" s="212"/>
      <c r="D21" s="212"/>
      <c r="E21" s="212"/>
    </row>
    <row r="22" spans="1:5" ht="21.95" customHeight="1" x14ac:dyDescent="0.35">
      <c r="A22" s="144"/>
      <c r="B22" s="107"/>
      <c r="C22" s="145"/>
      <c r="D22" s="143"/>
      <c r="E22" s="143"/>
    </row>
    <row r="23" spans="1:5" ht="27" customHeight="1" x14ac:dyDescent="0.35">
      <c r="A23" s="213"/>
      <c r="B23" s="213"/>
      <c r="C23" s="213"/>
      <c r="D23" s="213"/>
      <c r="E23" s="213"/>
    </row>
    <row r="24" spans="1:5" ht="21.95" customHeight="1" x14ac:dyDescent="0.35">
      <c r="A24" s="144"/>
      <c r="B24" s="108"/>
      <c r="C24" s="108"/>
      <c r="D24" s="143"/>
      <c r="E24" s="143"/>
    </row>
    <row r="25" spans="1:5" ht="21.95" customHeight="1" x14ac:dyDescent="0.35">
      <c r="A25" s="144"/>
      <c r="B25" s="107"/>
      <c r="C25" s="145"/>
      <c r="D25" s="143"/>
      <c r="E25" s="143"/>
    </row>
    <row r="26" spans="1:5" ht="21.95" customHeight="1" x14ac:dyDescent="0.35">
      <c r="A26" s="144"/>
      <c r="B26" s="108"/>
      <c r="C26" s="108"/>
      <c r="D26" s="143"/>
      <c r="E26" s="143"/>
    </row>
    <row r="27" spans="1:5" ht="21.95" customHeight="1" x14ac:dyDescent="0.35">
      <c r="A27" s="214"/>
      <c r="B27" s="214"/>
      <c r="C27" s="214"/>
      <c r="D27" s="214"/>
      <c r="E27" s="214"/>
    </row>
    <row r="28" spans="1:5" ht="21.95" customHeight="1" x14ac:dyDescent="0.35">
      <c r="A28" s="214"/>
      <c r="B28" s="214"/>
      <c r="C28" s="214"/>
      <c r="D28" s="214"/>
      <c r="E28" s="214"/>
    </row>
    <row r="29" spans="1:5" ht="21.95" customHeight="1" x14ac:dyDescent="0.35">
      <c r="A29" s="214"/>
      <c r="B29" s="214"/>
      <c r="C29" s="214"/>
      <c r="D29" s="214"/>
      <c r="E29" s="214"/>
    </row>
    <row r="30" spans="1:5" ht="21.95" customHeight="1" x14ac:dyDescent="0.35">
      <c r="A30" s="146"/>
      <c r="B30" s="107"/>
      <c r="C30" s="108"/>
      <c r="D30" s="143"/>
      <c r="E30" s="143"/>
    </row>
    <row r="31" spans="1:5" ht="21.95" customHeight="1" x14ac:dyDescent="0.35">
      <c r="A31" s="215"/>
      <c r="B31" s="215"/>
      <c r="C31" s="215"/>
      <c r="D31" s="215"/>
      <c r="E31" s="215"/>
    </row>
    <row r="32" spans="1:5" ht="21.95" customHeight="1" x14ac:dyDescent="0.35">
      <c r="A32" s="215"/>
      <c r="B32" s="215"/>
      <c r="C32" s="215"/>
      <c r="D32" s="215"/>
      <c r="E32" s="215"/>
    </row>
    <row r="33" spans="1:5" ht="21.95" customHeight="1" x14ac:dyDescent="0.35">
      <c r="A33" s="215"/>
      <c r="B33" s="215"/>
      <c r="C33" s="215"/>
      <c r="D33" s="215"/>
      <c r="E33" s="215"/>
    </row>
    <row r="34" spans="1:5" ht="21.95" customHeight="1" x14ac:dyDescent="0.35">
      <c r="A34" s="107"/>
      <c r="B34" s="107"/>
      <c r="C34" s="145"/>
      <c r="D34" s="143"/>
      <c r="E34" s="143"/>
    </row>
    <row r="35" spans="1:5" ht="21.95" customHeight="1" x14ac:dyDescent="0.35">
      <c r="B35" s="108"/>
      <c r="C35" s="108"/>
    </row>
    <row r="36" spans="1:5" ht="21.95" customHeight="1" x14ac:dyDescent="0.3">
      <c r="A36" s="112"/>
      <c r="B36" s="112"/>
      <c r="C36" s="143"/>
    </row>
    <row r="37" spans="1:5" ht="21.95" customHeight="1" x14ac:dyDescent="0.35">
      <c r="A37" s="112"/>
      <c r="B37" s="107"/>
      <c r="C37" s="145"/>
    </row>
    <row r="38" spans="1:5" ht="21.95" customHeight="1" x14ac:dyDescent="0.35">
      <c r="A38" s="112"/>
      <c r="B38" s="108"/>
      <c r="C38" s="143"/>
    </row>
  </sheetData>
  <mergeCells count="22">
    <mergeCell ref="A31:B31"/>
    <mergeCell ref="A32:B32"/>
    <mergeCell ref="A33:B33"/>
    <mergeCell ref="C31:E31"/>
    <mergeCell ref="C32:E32"/>
    <mergeCell ref="C33:E33"/>
    <mergeCell ref="B21:E21"/>
    <mergeCell ref="A23:E23"/>
    <mergeCell ref="A27:E27"/>
    <mergeCell ref="A28:E28"/>
    <mergeCell ref="A29:E29"/>
    <mergeCell ref="C19:E19"/>
    <mergeCell ref="C11:D11"/>
    <mergeCell ref="C13:D13"/>
    <mergeCell ref="C16:D16"/>
    <mergeCell ref="C17:D17"/>
    <mergeCell ref="C18:D18"/>
    <mergeCell ref="A2:E2"/>
    <mergeCell ref="A8:A9"/>
    <mergeCell ref="B8:B9"/>
    <mergeCell ref="C8:D9"/>
    <mergeCell ref="E8:E9"/>
  </mergeCells>
  <pageMargins left="0.23622047244094491" right="0.23622047244094491" top="0.15748031496062992" bottom="0.15748031496062992" header="0.31496062992125984" footer="0.11811023622047245"/>
  <pageSetup paperSize="9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BreakPreview" zoomScaleSheetLayoutView="100" workbookViewId="0">
      <selection activeCell="D16" sqref="D16"/>
    </sheetView>
  </sheetViews>
  <sheetFormatPr defaultRowHeight="21.75" x14ac:dyDescent="0.5"/>
  <cols>
    <col min="1" max="1" width="6.5703125" customWidth="1"/>
    <col min="2" max="2" width="63.140625" customWidth="1"/>
    <col min="3" max="3" width="19.5703125" customWidth="1"/>
    <col min="4" max="4" width="20.42578125" customWidth="1"/>
    <col min="5" max="5" width="19" customWidth="1"/>
    <col min="6" max="6" width="20.42578125" customWidth="1"/>
  </cols>
  <sheetData>
    <row r="1" spans="1:7" x14ac:dyDescent="0.5">
      <c r="F1" s="57" t="s">
        <v>13</v>
      </c>
    </row>
    <row r="2" spans="1:7" ht="26.25" x14ac:dyDescent="0.5">
      <c r="A2" s="31"/>
      <c r="B2" s="31"/>
      <c r="C2" s="31"/>
      <c r="D2" s="31"/>
      <c r="E2" s="31"/>
      <c r="F2" s="2"/>
    </row>
    <row r="3" spans="1:7" ht="25.5" x14ac:dyDescent="0.5">
      <c r="A3" s="218" t="s">
        <v>66</v>
      </c>
      <c r="B3" s="219"/>
      <c r="C3" s="219"/>
      <c r="D3" s="219"/>
      <c r="E3" s="219"/>
      <c r="F3" s="219"/>
      <c r="G3" s="7"/>
    </row>
    <row r="4" spans="1:7" ht="23.25" x14ac:dyDescent="0.5">
      <c r="A4" s="28" t="str">
        <f>ปร.6!$A$3</f>
        <v xml:space="preserve">โครงการ :  ซ่อมแซมสำนักงานพัฒนาฝีมือแรงงานกาฬสินธ์ </v>
      </c>
      <c r="B4" s="8"/>
      <c r="D4" s="107" t="str">
        <f>ปร.6!$A$5</f>
        <v xml:space="preserve">คำนวณ/กำหนดราคาโดย :  </v>
      </c>
      <c r="E4" s="7"/>
      <c r="F4" s="7"/>
    </row>
    <row r="5" spans="1:7" ht="23.25" x14ac:dyDescent="0.5">
      <c r="A5" s="28" t="str">
        <f>ปร.6!$A$4</f>
        <v>เจ้าของโครงการ :  สำนักงานพัฒนาฝีมือแรงงานกาฬสินธ์     กรมพัฒนาฝีมือแรงงาน</v>
      </c>
      <c r="B5" s="28"/>
      <c r="D5" s="29" t="str">
        <f>ปร.6!$D$5</f>
        <v xml:space="preserve">เมื่อวันที่ :  </v>
      </c>
      <c r="E5" s="28"/>
      <c r="F5" s="28"/>
    </row>
    <row r="6" spans="1:7" ht="23.25" x14ac:dyDescent="0.5">
      <c r="A6" s="28" t="s">
        <v>65</v>
      </c>
      <c r="B6" s="28"/>
      <c r="C6" s="28"/>
      <c r="D6" s="28"/>
      <c r="E6" s="28"/>
      <c r="F6" s="30" t="s">
        <v>2</v>
      </c>
    </row>
    <row r="7" spans="1:7" ht="23.25" x14ac:dyDescent="0.5">
      <c r="A7" s="1"/>
      <c r="C7" s="3"/>
      <c r="D7" s="3"/>
      <c r="E7" s="3"/>
    </row>
    <row r="8" spans="1:7" ht="21.75" customHeight="1" x14ac:dyDescent="0.55000000000000004">
      <c r="A8" s="217" t="s">
        <v>14</v>
      </c>
      <c r="B8" s="217" t="s">
        <v>4</v>
      </c>
      <c r="C8" s="54" t="s">
        <v>15</v>
      </c>
      <c r="D8" s="56" t="s">
        <v>16</v>
      </c>
      <c r="E8" s="220" t="s">
        <v>17</v>
      </c>
      <c r="F8" s="217" t="s">
        <v>6</v>
      </c>
    </row>
    <row r="9" spans="1:7" ht="21.75" customHeight="1" x14ac:dyDescent="0.55000000000000004">
      <c r="A9" s="217"/>
      <c r="B9" s="217"/>
      <c r="C9" s="55" t="s">
        <v>18</v>
      </c>
      <c r="D9" s="102" t="s">
        <v>19</v>
      </c>
      <c r="E9" s="221"/>
      <c r="F9" s="217"/>
    </row>
    <row r="10" spans="1:7" ht="23.25" x14ac:dyDescent="0.5">
      <c r="A10" s="9"/>
      <c r="B10" s="32" t="s">
        <v>69</v>
      </c>
      <c r="C10" s="10"/>
      <c r="D10" s="16"/>
      <c r="E10" s="10"/>
      <c r="F10" s="21"/>
    </row>
    <row r="11" spans="1:7" ht="23.25" x14ac:dyDescent="0.5">
      <c r="A11" s="186"/>
      <c r="B11" s="188" t="str">
        <f>ปร.6!$B$11</f>
        <v>ซ่อมแซมสำนักงานพัฒนาฝีมือแรงงานกาฬสินธ์</v>
      </c>
      <c r="C11" s="41"/>
      <c r="D11" s="187"/>
      <c r="E11" s="41"/>
      <c r="F11" s="42"/>
    </row>
    <row r="12" spans="1:7" ht="23.25" x14ac:dyDescent="0.5">
      <c r="A12" s="33">
        <f>ปร.6!A11</f>
        <v>1</v>
      </c>
      <c r="B12" s="188" t="s">
        <v>57</v>
      </c>
      <c r="C12" s="34">
        <f>'ปร.4 (สรุป)'!$I$20</f>
        <v>381414.75</v>
      </c>
      <c r="D12" s="231">
        <v>1.3056000000000001</v>
      </c>
      <c r="E12" s="148">
        <f>SUM(C12*D12)</f>
        <v>497975.09760000004</v>
      </c>
      <c r="F12" s="232" t="s">
        <v>60</v>
      </c>
    </row>
    <row r="13" spans="1:7" ht="23.25" x14ac:dyDescent="0.5">
      <c r="A13" s="33"/>
      <c r="B13" s="185"/>
      <c r="C13" s="34"/>
      <c r="D13" s="149"/>
      <c r="E13" s="148"/>
      <c r="F13" s="233" t="s">
        <v>55</v>
      </c>
    </row>
    <row r="14" spans="1:7" ht="24" x14ac:dyDescent="0.55000000000000004">
      <c r="A14" s="33"/>
      <c r="B14" s="53"/>
      <c r="C14" s="34"/>
      <c r="D14" s="35"/>
      <c r="E14" s="36"/>
      <c r="F14" s="234" t="s">
        <v>56</v>
      </c>
    </row>
    <row r="15" spans="1:7" ht="24" x14ac:dyDescent="0.55000000000000004">
      <c r="A15" s="33"/>
      <c r="B15" s="53"/>
      <c r="C15" s="34"/>
      <c r="D15" s="35"/>
      <c r="E15" s="36"/>
      <c r="F15" s="101"/>
    </row>
    <row r="16" spans="1:7" x14ac:dyDescent="0.5">
      <c r="A16" s="14"/>
      <c r="B16" s="37"/>
      <c r="C16" s="24"/>
      <c r="D16" s="14"/>
      <c r="E16" s="15"/>
      <c r="F16" s="23"/>
    </row>
    <row r="17" spans="1:9" ht="24" x14ac:dyDescent="0.55000000000000004">
      <c r="A17" s="38"/>
      <c r="B17" s="39" t="s">
        <v>21</v>
      </c>
      <c r="C17" s="40"/>
      <c r="D17" s="38"/>
      <c r="E17" s="41"/>
      <c r="F17" s="235" t="s">
        <v>20</v>
      </c>
    </row>
    <row r="18" spans="1:9" ht="23.25" x14ac:dyDescent="0.5">
      <c r="A18" s="13"/>
      <c r="B18" s="43" t="s">
        <v>22</v>
      </c>
      <c r="C18" s="26"/>
      <c r="D18" s="27"/>
      <c r="E18" s="12"/>
      <c r="F18" s="236" t="s">
        <v>70</v>
      </c>
    </row>
    <row r="19" spans="1:9" ht="23.25" x14ac:dyDescent="0.5">
      <c r="A19" s="17"/>
      <c r="B19" s="43" t="s">
        <v>23</v>
      </c>
      <c r="C19" s="18"/>
      <c r="D19" s="18"/>
      <c r="E19" s="19"/>
      <c r="F19" s="22"/>
    </row>
    <row r="20" spans="1:9" ht="23.25" x14ac:dyDescent="0.5">
      <c r="A20" s="17"/>
      <c r="B20" s="43" t="s">
        <v>24</v>
      </c>
      <c r="C20" s="25"/>
      <c r="D20" s="11"/>
      <c r="E20" s="19"/>
      <c r="F20" s="13"/>
    </row>
    <row r="21" spans="1:9" ht="23.25" x14ac:dyDescent="0.5">
      <c r="A21" s="14"/>
      <c r="B21" s="43" t="s">
        <v>25</v>
      </c>
      <c r="C21" s="24"/>
      <c r="D21" s="24"/>
      <c r="E21" s="15"/>
      <c r="F21" s="23"/>
      <c r="I21" s="4"/>
    </row>
    <row r="22" spans="1:9" ht="28.5" thickBot="1" x14ac:dyDescent="0.7">
      <c r="A22" s="49" t="s">
        <v>9</v>
      </c>
      <c r="B22" s="50" t="s">
        <v>68</v>
      </c>
      <c r="C22" s="216"/>
      <c r="D22" s="216"/>
      <c r="E22" s="51">
        <f>SUM(E12:E21)</f>
        <v>497975.09760000004</v>
      </c>
      <c r="F22" s="52" t="s">
        <v>26</v>
      </c>
    </row>
    <row r="23" spans="1:9" ht="22.5" thickTop="1" x14ac:dyDescent="0.5">
      <c r="D23" s="6"/>
    </row>
    <row r="24" spans="1:9" x14ac:dyDescent="0.5">
      <c r="D24" s="6"/>
    </row>
    <row r="26" spans="1:9" x14ac:dyDescent="0.5">
      <c r="B26" s="5"/>
    </row>
    <row r="27" spans="1:9" x14ac:dyDescent="0.5">
      <c r="B27" s="6"/>
      <c r="C27" s="6"/>
    </row>
    <row r="35" spans="2:3" x14ac:dyDescent="0.5">
      <c r="B35" s="5"/>
    </row>
    <row r="36" spans="2:3" x14ac:dyDescent="0.5">
      <c r="B36" s="6"/>
      <c r="C36" s="6"/>
    </row>
  </sheetData>
  <mergeCells count="6">
    <mergeCell ref="C22:D22"/>
    <mergeCell ref="A8:A9"/>
    <mergeCell ref="B8:B9"/>
    <mergeCell ref="A3:F3"/>
    <mergeCell ref="E8:E9"/>
    <mergeCell ref="F8:F9"/>
  </mergeCells>
  <phoneticPr fontId="8" type="noConversion"/>
  <pageMargins left="0.59055118110236227" right="0.39370078740157483" top="0.78740157480314965" bottom="0.59055118110236227" header="0.51181102362204722" footer="0.51181102362204722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SheetLayoutView="100" workbookViewId="0">
      <selection activeCell="A5" sqref="A5"/>
    </sheetView>
  </sheetViews>
  <sheetFormatPr defaultRowHeight="21.75" x14ac:dyDescent="0.5"/>
  <cols>
    <col min="1" max="1" width="7.5703125" customWidth="1"/>
    <col min="2" max="2" width="57.42578125" customWidth="1"/>
    <col min="3" max="3" width="8.85546875" customWidth="1"/>
    <col min="4" max="4" width="6.140625" customWidth="1"/>
    <col min="5" max="5" width="11" customWidth="1"/>
    <col min="6" max="6" width="11.5703125" customWidth="1"/>
    <col min="7" max="7" width="10.85546875" customWidth="1"/>
    <col min="8" max="8" width="11.140625" customWidth="1"/>
    <col min="9" max="9" width="15" customWidth="1"/>
    <col min="10" max="10" width="16.28515625" customWidth="1"/>
  </cols>
  <sheetData>
    <row r="1" spans="1:10" ht="26.25" x14ac:dyDescent="0.55000000000000004">
      <c r="A1" s="105"/>
      <c r="B1" s="105"/>
      <c r="C1" s="105"/>
      <c r="D1" s="105"/>
      <c r="E1" s="105"/>
      <c r="F1" s="105"/>
      <c r="G1" s="105"/>
      <c r="H1" s="105"/>
      <c r="I1" s="105"/>
      <c r="J1" s="104" t="s">
        <v>64</v>
      </c>
    </row>
    <row r="2" spans="1:10" ht="17.25" customHeight="1" x14ac:dyDescent="0.5">
      <c r="A2" s="1"/>
      <c r="C2" s="3"/>
      <c r="D2" s="3"/>
      <c r="E2" s="3"/>
      <c r="F2" s="3"/>
      <c r="G2" s="3"/>
      <c r="H2" s="3"/>
      <c r="I2" s="3"/>
      <c r="J2" s="7"/>
    </row>
    <row r="3" spans="1:10" ht="25.5" x14ac:dyDescent="0.5">
      <c r="A3" s="218" t="s">
        <v>35</v>
      </c>
      <c r="B3" s="219"/>
      <c r="C3" s="219"/>
      <c r="D3" s="219"/>
      <c r="E3" s="219"/>
      <c r="F3" s="219"/>
      <c r="G3" s="219"/>
      <c r="H3" s="219"/>
      <c r="I3" s="219"/>
      <c r="J3" s="219"/>
    </row>
    <row r="4" spans="1:10" ht="23.25" x14ac:dyDescent="0.5">
      <c r="A4" s="28" t="str">
        <f>ปร.5!A4</f>
        <v xml:space="preserve">โครงการ :  ซ่อมแซมสำนักงานพัฒนาฝีมือแรงงานกาฬสินธ์ </v>
      </c>
      <c r="B4" s="44"/>
      <c r="C4" s="45"/>
      <c r="D4" s="45"/>
      <c r="E4" s="45"/>
      <c r="F4" s="107" t="str">
        <f>ปร.5!$D$4</f>
        <v xml:space="preserve">คำนวณ/กำหนดราคาโดย :  </v>
      </c>
      <c r="H4" s="45"/>
      <c r="I4" s="45"/>
      <c r="J4" s="46"/>
    </row>
    <row r="5" spans="1:10" ht="23.25" x14ac:dyDescent="0.5">
      <c r="A5" s="28" t="str">
        <f>ปร.5!A5</f>
        <v>เจ้าของโครงการ :  สำนักงานพัฒนาฝีมือแรงงานกาฬสินธ์     กรมพัฒนาฝีมือแรงงาน</v>
      </c>
      <c r="B5" s="44"/>
      <c r="C5" s="47"/>
      <c r="D5" s="47"/>
      <c r="E5" s="47"/>
      <c r="F5" s="29" t="str">
        <f>ปร.6!$D$5</f>
        <v xml:space="preserve">เมื่อวันที่ :  </v>
      </c>
      <c r="H5" s="47"/>
      <c r="I5" s="47"/>
      <c r="J5" s="48" t="s">
        <v>2</v>
      </c>
    </row>
    <row r="6" spans="1:10" ht="15.75" customHeight="1" thickBot="1" x14ac:dyDescent="0.55000000000000004">
      <c r="A6" s="1"/>
      <c r="C6" s="20"/>
      <c r="D6" s="20"/>
      <c r="E6" s="20"/>
      <c r="F6" s="20"/>
      <c r="G6" s="3"/>
      <c r="H6" s="3"/>
      <c r="I6" s="3"/>
    </row>
    <row r="7" spans="1:10" ht="23.25" x14ac:dyDescent="0.5">
      <c r="A7" s="222" t="s">
        <v>14</v>
      </c>
      <c r="B7" s="224" t="s">
        <v>4</v>
      </c>
      <c r="C7" s="224" t="s">
        <v>27</v>
      </c>
      <c r="D7" s="224" t="s">
        <v>28</v>
      </c>
      <c r="E7" s="226" t="s">
        <v>29</v>
      </c>
      <c r="F7" s="226"/>
      <c r="G7" s="226" t="s">
        <v>30</v>
      </c>
      <c r="H7" s="226"/>
      <c r="I7" s="224" t="s">
        <v>15</v>
      </c>
      <c r="J7" s="228" t="s">
        <v>6</v>
      </c>
    </row>
    <row r="8" spans="1:10" ht="24" thickBot="1" x14ac:dyDescent="0.55000000000000004">
      <c r="A8" s="223"/>
      <c r="B8" s="225"/>
      <c r="C8" s="225"/>
      <c r="D8" s="225"/>
      <c r="E8" s="66" t="s">
        <v>31</v>
      </c>
      <c r="F8" s="66" t="s">
        <v>32</v>
      </c>
      <c r="G8" s="66" t="s">
        <v>31</v>
      </c>
      <c r="H8" s="66" t="s">
        <v>32</v>
      </c>
      <c r="I8" s="227"/>
      <c r="J8" s="229"/>
    </row>
    <row r="9" spans="1:10" ht="23.25" x14ac:dyDescent="0.5">
      <c r="A9" s="80"/>
      <c r="B9" s="163" t="s">
        <v>74</v>
      </c>
      <c r="C9" s="81"/>
      <c r="D9" s="82"/>
      <c r="E9" s="83"/>
      <c r="F9" s="83"/>
      <c r="G9" s="83"/>
      <c r="H9" s="83"/>
      <c r="I9" s="84"/>
      <c r="J9" s="85"/>
    </row>
    <row r="10" spans="1:10" ht="23.25" x14ac:dyDescent="0.5">
      <c r="A10" s="157"/>
      <c r="B10" s="150" t="s">
        <v>48</v>
      </c>
      <c r="C10" s="158"/>
      <c r="D10" s="159"/>
      <c r="E10" s="160"/>
      <c r="F10" s="160"/>
      <c r="G10" s="160"/>
      <c r="H10" s="160"/>
      <c r="I10" s="161"/>
      <c r="J10" s="162"/>
    </row>
    <row r="11" spans="1:10" s="6" customFormat="1" ht="23.1" customHeight="1" x14ac:dyDescent="0.5">
      <c r="A11" s="86">
        <v>1</v>
      </c>
      <c r="B11" s="164" t="s">
        <v>49</v>
      </c>
      <c r="C11" s="165">
        <v>1</v>
      </c>
      <c r="D11" s="166" t="s">
        <v>37</v>
      </c>
      <c r="E11" s="87"/>
      <c r="F11" s="87"/>
      <c r="G11" s="87"/>
      <c r="H11" s="87"/>
      <c r="I11" s="167">
        <f>'ปร.4 งานซ่อมแซม 1-3'!$I$13</f>
        <v>75000</v>
      </c>
      <c r="J11" s="88" t="s">
        <v>8</v>
      </c>
    </row>
    <row r="12" spans="1:10" s="6" customFormat="1" ht="23.1" customHeight="1" x14ac:dyDescent="0.5">
      <c r="A12" s="86">
        <v>2</v>
      </c>
      <c r="B12" s="164" t="s">
        <v>50</v>
      </c>
      <c r="C12" s="165">
        <v>3</v>
      </c>
      <c r="D12" s="166" t="s">
        <v>37</v>
      </c>
      <c r="E12" s="87"/>
      <c r="F12" s="87"/>
      <c r="G12" s="87"/>
      <c r="H12" s="87"/>
      <c r="I12" s="167">
        <f>'ปร.4 งานซ่อมแซม 1-3'!$I$21</f>
        <v>158805</v>
      </c>
      <c r="J12" s="88" t="s">
        <v>8</v>
      </c>
    </row>
    <row r="13" spans="1:10" s="6" customFormat="1" ht="23.1" customHeight="1" x14ac:dyDescent="0.5">
      <c r="A13" s="89">
        <v>3</v>
      </c>
      <c r="B13" s="164" t="s">
        <v>51</v>
      </c>
      <c r="C13" s="165">
        <v>1</v>
      </c>
      <c r="D13" s="166" t="s">
        <v>37</v>
      </c>
      <c r="E13" s="87"/>
      <c r="F13" s="87"/>
      <c r="G13" s="87"/>
      <c r="H13" s="87"/>
      <c r="I13" s="167">
        <f>'ปร.4 งานซ่อมแซม 1-3'!$I$28</f>
        <v>96463</v>
      </c>
      <c r="J13" s="88" t="s">
        <v>8</v>
      </c>
    </row>
    <row r="14" spans="1:10" s="6" customFormat="1" ht="23.1" customHeight="1" x14ac:dyDescent="0.5">
      <c r="A14" s="89">
        <v>4</v>
      </c>
      <c r="B14" s="164" t="s">
        <v>52</v>
      </c>
      <c r="C14" s="165">
        <v>1</v>
      </c>
      <c r="D14" s="166" t="s">
        <v>37</v>
      </c>
      <c r="E14" s="87"/>
      <c r="F14" s="87"/>
      <c r="G14" s="87"/>
      <c r="H14" s="87"/>
      <c r="I14" s="167">
        <f>'ปร.4 งานซ่อมแซม (4-6)'!$I$13</f>
        <v>48460</v>
      </c>
      <c r="J14" s="88" t="s">
        <v>8</v>
      </c>
    </row>
    <row r="15" spans="1:10" s="6" customFormat="1" ht="23.1" customHeight="1" x14ac:dyDescent="0.5">
      <c r="A15" s="90">
        <v>5</v>
      </c>
      <c r="B15" s="164" t="s">
        <v>53</v>
      </c>
      <c r="C15" s="165">
        <v>1</v>
      </c>
      <c r="D15" s="166" t="s">
        <v>37</v>
      </c>
      <c r="E15" s="87"/>
      <c r="F15" s="87"/>
      <c r="G15" s="87"/>
      <c r="H15" s="87"/>
      <c r="I15" s="167">
        <f>'ปร.4 งานซ่อมแซม (4-6)'!$I$19</f>
        <v>2686.75</v>
      </c>
      <c r="J15" s="88" t="s">
        <v>8</v>
      </c>
    </row>
    <row r="16" spans="1:10" ht="23.1" customHeight="1" x14ac:dyDescent="0.5">
      <c r="A16" s="90"/>
      <c r="B16" s="164"/>
      <c r="C16" s="165"/>
      <c r="D16" s="166"/>
      <c r="E16" s="87"/>
      <c r="F16" s="87"/>
      <c r="G16" s="87"/>
      <c r="H16" s="87"/>
      <c r="I16" s="167"/>
      <c r="J16" s="88"/>
    </row>
    <row r="17" spans="1:10" s="6" customFormat="1" ht="23.1" customHeight="1" x14ac:dyDescent="0.5">
      <c r="A17" s="89"/>
      <c r="B17" s="164"/>
      <c r="C17" s="165"/>
      <c r="D17" s="166"/>
      <c r="E17" s="87"/>
      <c r="F17" s="87"/>
      <c r="G17" s="87"/>
      <c r="H17" s="87"/>
      <c r="I17" s="167"/>
      <c r="J17" s="88"/>
    </row>
    <row r="18" spans="1:10" s="6" customFormat="1" ht="23.1" customHeight="1" x14ac:dyDescent="0.5">
      <c r="A18" s="89"/>
      <c r="B18" s="164"/>
      <c r="C18" s="165"/>
      <c r="D18" s="166"/>
      <c r="E18" s="87"/>
      <c r="F18" s="87"/>
      <c r="G18" s="87"/>
      <c r="H18" s="87"/>
      <c r="I18" s="167"/>
      <c r="J18" s="88"/>
    </row>
    <row r="19" spans="1:10" s="6" customFormat="1" ht="23.1" customHeight="1" x14ac:dyDescent="0.5">
      <c r="A19" s="59"/>
      <c r="B19" s="60"/>
      <c r="C19" s="65"/>
      <c r="D19" s="62"/>
      <c r="E19" s="61"/>
      <c r="F19" s="61"/>
      <c r="G19" s="61"/>
      <c r="H19" s="61"/>
      <c r="I19" s="61"/>
      <c r="J19" s="64"/>
    </row>
    <row r="20" spans="1:10" ht="27.75" customHeight="1" thickBot="1" x14ac:dyDescent="0.55000000000000004">
      <c r="A20" s="63"/>
      <c r="B20" s="91" t="s">
        <v>33</v>
      </c>
      <c r="C20" s="92"/>
      <c r="D20" s="93"/>
      <c r="E20" s="94"/>
      <c r="F20" s="94"/>
      <c r="G20" s="94"/>
      <c r="H20" s="94"/>
      <c r="I20" s="94">
        <f>SUM(I11:I19)</f>
        <v>381414.75</v>
      </c>
      <c r="J20" s="95" t="s">
        <v>26</v>
      </c>
    </row>
    <row r="21" spans="1:10" s="6" customFormat="1" ht="22.5" thickTop="1" x14ac:dyDescent="0.5"/>
    <row r="22" spans="1:10" s="6" customFormat="1" x14ac:dyDescent="0.5"/>
  </sheetData>
  <mergeCells count="9">
    <mergeCell ref="A3:J3"/>
    <mergeCell ref="A7:A8"/>
    <mergeCell ref="B7:B8"/>
    <mergeCell ref="C7:C8"/>
    <mergeCell ref="D7:D8"/>
    <mergeCell ref="E7:F7"/>
    <mergeCell ref="G7:H7"/>
    <mergeCell ref="I7:I8"/>
    <mergeCell ref="J7:J8"/>
  </mergeCells>
  <pageMargins left="0.23622047244094491" right="0.23622047244094491" top="0.55118110236220474" bottom="0.35433070866141736" header="0.31496062992125984" footer="0.31496062992125984"/>
  <pageSetup paperSize="9" orientation="landscape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view="pageBreakPreview" zoomScale="90" zoomScaleSheetLayoutView="90" workbookViewId="0">
      <selection activeCell="B22" sqref="B22"/>
    </sheetView>
  </sheetViews>
  <sheetFormatPr defaultRowHeight="21.75" x14ac:dyDescent="0.5"/>
  <cols>
    <col min="1" max="1" width="7.5703125" customWidth="1"/>
    <col min="2" max="2" width="59.5703125" customWidth="1"/>
    <col min="3" max="3" width="9.7109375" customWidth="1"/>
    <col min="4" max="4" width="6.85546875" customWidth="1"/>
    <col min="5" max="5" width="11" customWidth="1"/>
    <col min="6" max="6" width="13" customWidth="1"/>
    <col min="7" max="7" width="10.42578125" customWidth="1"/>
    <col min="8" max="8" width="12.85546875" customWidth="1"/>
    <col min="9" max="9" width="13.85546875" customWidth="1"/>
    <col min="10" max="10" width="11" customWidth="1"/>
  </cols>
  <sheetData>
    <row r="1" spans="1:10" ht="26.25" x14ac:dyDescent="0.55000000000000004">
      <c r="A1" s="58"/>
      <c r="B1" s="58"/>
      <c r="C1" s="58"/>
      <c r="D1" s="58"/>
      <c r="E1" s="58"/>
      <c r="F1" s="58"/>
      <c r="G1" s="58"/>
      <c r="H1" s="58"/>
      <c r="J1" s="48" t="s">
        <v>63</v>
      </c>
    </row>
    <row r="2" spans="1:10" ht="25.5" x14ac:dyDescent="0.5">
      <c r="A2" s="218" t="s">
        <v>35</v>
      </c>
      <c r="B2" s="219"/>
      <c r="C2" s="219"/>
      <c r="D2" s="219"/>
      <c r="E2" s="219"/>
      <c r="F2" s="219"/>
      <c r="G2" s="219"/>
      <c r="H2" s="219"/>
      <c r="I2" s="219"/>
      <c r="J2" s="219"/>
    </row>
    <row r="3" spans="1:10" ht="23.25" x14ac:dyDescent="0.5">
      <c r="A3" s="28" t="str">
        <f>'ปร.4 (สรุป)'!A4</f>
        <v xml:space="preserve">โครงการ :  ซ่อมแซมสำนักงานพัฒนาฝีมือแรงงานกาฬสินธ์ </v>
      </c>
      <c r="B3" s="44"/>
      <c r="C3" s="45"/>
      <c r="D3" s="45"/>
      <c r="E3" s="45"/>
      <c r="F3" s="107" t="str">
        <f>'ปร.4 (สรุป)'!F4</f>
        <v xml:space="preserve">คำนวณ/กำหนดราคาโดย :  </v>
      </c>
      <c r="H3" s="45"/>
      <c r="I3" s="45"/>
      <c r="J3" s="46"/>
    </row>
    <row r="4" spans="1:10" ht="24" thickBot="1" x14ac:dyDescent="0.55000000000000004">
      <c r="A4" s="28" t="str">
        <f>'ปร.4 (สรุป)'!A5</f>
        <v>เจ้าของโครงการ :  สำนักงานพัฒนาฝีมือแรงงานกาฬสินธ์     กรมพัฒนาฝีมือแรงงาน</v>
      </c>
      <c r="B4" s="44"/>
      <c r="C4" s="47"/>
      <c r="D4" s="47"/>
      <c r="E4" s="47"/>
      <c r="F4" s="29" t="str">
        <f>'ปร.4 (สรุป)'!F5</f>
        <v xml:space="preserve">เมื่อวันที่ :  </v>
      </c>
      <c r="H4" s="47"/>
      <c r="I4" s="47"/>
      <c r="J4" s="48" t="s">
        <v>2</v>
      </c>
    </row>
    <row r="5" spans="1:10" ht="20.100000000000001" customHeight="1" x14ac:dyDescent="0.5">
      <c r="A5" s="222" t="s">
        <v>14</v>
      </c>
      <c r="B5" s="224" t="s">
        <v>4</v>
      </c>
      <c r="C5" s="224" t="s">
        <v>27</v>
      </c>
      <c r="D5" s="224" t="s">
        <v>28</v>
      </c>
      <c r="E5" s="230" t="s">
        <v>29</v>
      </c>
      <c r="F5" s="230"/>
      <c r="G5" s="230" t="s">
        <v>30</v>
      </c>
      <c r="H5" s="230"/>
      <c r="I5" s="224" t="s">
        <v>15</v>
      </c>
      <c r="J5" s="228" t="s">
        <v>6</v>
      </c>
    </row>
    <row r="6" spans="1:10" ht="20.100000000000001" customHeight="1" thickBot="1" x14ac:dyDescent="0.55000000000000004">
      <c r="A6" s="223"/>
      <c r="B6" s="225"/>
      <c r="C6" s="225"/>
      <c r="D6" s="225"/>
      <c r="E6" s="103" t="s">
        <v>31</v>
      </c>
      <c r="F6" s="103" t="s">
        <v>32</v>
      </c>
      <c r="G6" s="103" t="s">
        <v>31</v>
      </c>
      <c r="H6" s="103" t="s">
        <v>32</v>
      </c>
      <c r="I6" s="227"/>
      <c r="J6" s="229"/>
    </row>
    <row r="7" spans="1:10" ht="18.95" customHeight="1" x14ac:dyDescent="0.5">
      <c r="A7" s="67"/>
      <c r="B7" s="168" t="s">
        <v>48</v>
      </c>
      <c r="C7" s="68"/>
      <c r="D7" s="69"/>
      <c r="E7" s="70"/>
      <c r="F7" s="70"/>
      <c r="G7" s="70"/>
      <c r="H7" s="70"/>
      <c r="I7" s="70"/>
      <c r="J7" s="71"/>
    </row>
    <row r="8" spans="1:10" ht="18.95" customHeight="1" x14ac:dyDescent="0.5">
      <c r="A8" s="169">
        <v>1</v>
      </c>
      <c r="B8" s="156" t="str">
        <f>'ปร.4 (สรุป)'!$B$11</f>
        <v>อาคารอำนวยการ 2 ชั้น</v>
      </c>
      <c r="C8" s="68">
        <v>1</v>
      </c>
      <c r="D8" s="69" t="s">
        <v>37</v>
      </c>
      <c r="E8" s="70"/>
      <c r="F8" s="70"/>
      <c r="G8" s="70"/>
      <c r="H8" s="70"/>
      <c r="I8" s="70"/>
      <c r="J8" s="71"/>
    </row>
    <row r="9" spans="1:10" ht="18.95" customHeight="1" x14ac:dyDescent="0.5">
      <c r="A9" s="97"/>
      <c r="B9" s="154" t="s">
        <v>59</v>
      </c>
      <c r="C9" s="68"/>
      <c r="D9" s="69"/>
      <c r="E9" s="70"/>
      <c r="F9" s="70"/>
      <c r="G9" s="70"/>
      <c r="H9" s="70"/>
      <c r="I9" s="70"/>
      <c r="J9" s="71"/>
    </row>
    <row r="10" spans="1:10" ht="18.95" customHeight="1" x14ac:dyDescent="0.5">
      <c r="A10" s="97"/>
      <c r="B10" s="100" t="s">
        <v>39</v>
      </c>
      <c r="C10" s="96">
        <v>600</v>
      </c>
      <c r="D10" s="73" t="s">
        <v>34</v>
      </c>
      <c r="E10" s="70">
        <v>0</v>
      </c>
      <c r="F10" s="70">
        <f>SUM(C10*E10)</f>
        <v>0</v>
      </c>
      <c r="G10" s="96">
        <v>5</v>
      </c>
      <c r="H10" s="70">
        <f>SUM(C10*G10)</f>
        <v>3000</v>
      </c>
      <c r="I10" s="70">
        <f>SUM(F10+H10)</f>
        <v>3000</v>
      </c>
      <c r="J10" s="106"/>
    </row>
    <row r="11" spans="1:10" ht="18.95" customHeight="1" x14ac:dyDescent="0.5">
      <c r="A11" s="97"/>
      <c r="B11" s="100" t="s">
        <v>41</v>
      </c>
      <c r="C11" s="96">
        <v>600</v>
      </c>
      <c r="D11" s="73" t="s">
        <v>34</v>
      </c>
      <c r="E11" s="70">
        <v>60</v>
      </c>
      <c r="F11" s="70">
        <f>SUM(C11*E11)</f>
        <v>36000</v>
      </c>
      <c r="G11" s="96">
        <v>34</v>
      </c>
      <c r="H11" s="70">
        <f>SUM(C11*G11)</f>
        <v>20400</v>
      </c>
      <c r="I11" s="70">
        <f>SUM(F11+H11)</f>
        <v>56400</v>
      </c>
      <c r="J11" s="106"/>
    </row>
    <row r="12" spans="1:10" ht="18.95" customHeight="1" x14ac:dyDescent="0.5">
      <c r="A12" s="97"/>
      <c r="B12" s="100" t="s">
        <v>40</v>
      </c>
      <c r="C12" s="96">
        <v>195</v>
      </c>
      <c r="D12" s="73" t="s">
        <v>34</v>
      </c>
      <c r="E12" s="70">
        <v>45</v>
      </c>
      <c r="F12" s="70">
        <f>SUM(C12*E12)</f>
        <v>8775</v>
      </c>
      <c r="G12" s="96">
        <v>35</v>
      </c>
      <c r="H12" s="70">
        <f>SUM(C12*G12)</f>
        <v>6825</v>
      </c>
      <c r="I12" s="70">
        <f>SUM(F12+H12)</f>
        <v>15600</v>
      </c>
      <c r="J12" s="106"/>
    </row>
    <row r="13" spans="1:10" ht="18.95" customHeight="1" x14ac:dyDescent="0.5">
      <c r="A13" s="97"/>
      <c r="B13" s="170" t="s">
        <v>15</v>
      </c>
      <c r="C13" s="96"/>
      <c r="D13" s="73"/>
      <c r="E13" s="70"/>
      <c r="F13" s="172">
        <f>SUM(F10:F12)</f>
        <v>44775</v>
      </c>
      <c r="G13" s="173"/>
      <c r="H13" s="172">
        <f>SUM(H10:H12)</f>
        <v>30225</v>
      </c>
      <c r="I13" s="174">
        <f>SUM(I10:I12)</f>
        <v>75000</v>
      </c>
      <c r="J13" s="171" t="s">
        <v>26</v>
      </c>
    </row>
    <row r="14" spans="1:10" ht="18.95" customHeight="1" x14ac:dyDescent="0.5">
      <c r="A14" s="97"/>
      <c r="B14" s="170"/>
      <c r="C14" s="96"/>
      <c r="D14" s="73"/>
      <c r="E14" s="70"/>
      <c r="F14" s="172"/>
      <c r="G14" s="173"/>
      <c r="H14" s="172"/>
      <c r="I14" s="174"/>
      <c r="J14" s="171"/>
    </row>
    <row r="15" spans="1:10" ht="18.95" customHeight="1" x14ac:dyDescent="0.5">
      <c r="A15" s="169">
        <v>2</v>
      </c>
      <c r="B15" s="156" t="str">
        <f>'ปร.4 (สรุป)'!$B$12</f>
        <v>อาคารโรงฝึกงานช่าง ขนาด 400 ตร.ม.</v>
      </c>
      <c r="C15" s="175">
        <v>3</v>
      </c>
      <c r="D15" s="176" t="s">
        <v>37</v>
      </c>
      <c r="E15" s="70"/>
      <c r="F15" s="70"/>
      <c r="G15" s="96"/>
      <c r="H15" s="70"/>
      <c r="I15" s="70"/>
      <c r="J15" s="106"/>
    </row>
    <row r="16" spans="1:10" ht="18.95" customHeight="1" x14ac:dyDescent="0.5">
      <c r="A16" s="97"/>
      <c r="B16" s="154" t="s">
        <v>59</v>
      </c>
      <c r="C16" s="68"/>
      <c r="D16" s="69"/>
      <c r="E16" s="70"/>
      <c r="F16" s="70"/>
      <c r="G16" s="70"/>
      <c r="H16" s="70"/>
      <c r="I16" s="70"/>
      <c r="J16" s="71"/>
    </row>
    <row r="17" spans="1:10" ht="18.95" customHeight="1" x14ac:dyDescent="0.5">
      <c r="A17" s="97"/>
      <c r="B17" s="100" t="s">
        <v>39</v>
      </c>
      <c r="C17" s="96">
        <v>365</v>
      </c>
      <c r="D17" s="73" t="s">
        <v>34</v>
      </c>
      <c r="E17" s="70">
        <v>0</v>
      </c>
      <c r="F17" s="70">
        <f>SUM(C17*E17)</f>
        <v>0</v>
      </c>
      <c r="G17" s="96">
        <v>5</v>
      </c>
      <c r="H17" s="70">
        <f>SUM(C17*G17)</f>
        <v>1825</v>
      </c>
      <c r="I17" s="70">
        <f>SUM(F17+H17)</f>
        <v>1825</v>
      </c>
      <c r="J17" s="106"/>
    </row>
    <row r="18" spans="1:10" ht="18.95" customHeight="1" x14ac:dyDescent="0.5">
      <c r="A18" s="97"/>
      <c r="B18" s="100" t="s">
        <v>41</v>
      </c>
      <c r="C18" s="96">
        <v>365</v>
      </c>
      <c r="D18" s="73" t="s">
        <v>34</v>
      </c>
      <c r="E18" s="70">
        <v>60</v>
      </c>
      <c r="F18" s="70">
        <f>SUM(C18*E18)</f>
        <v>21900</v>
      </c>
      <c r="G18" s="96">
        <v>34</v>
      </c>
      <c r="H18" s="70">
        <f>SUM(C18*G18)</f>
        <v>12410</v>
      </c>
      <c r="I18" s="70">
        <f>SUM(F18+H18)</f>
        <v>34310</v>
      </c>
      <c r="J18" s="106"/>
    </row>
    <row r="19" spans="1:10" ht="18.95" customHeight="1" x14ac:dyDescent="0.5">
      <c r="A19" s="97"/>
      <c r="B19" s="100" t="s">
        <v>40</v>
      </c>
      <c r="C19" s="96">
        <v>210</v>
      </c>
      <c r="D19" s="73" t="s">
        <v>34</v>
      </c>
      <c r="E19" s="70">
        <v>45</v>
      </c>
      <c r="F19" s="70">
        <f>SUM(C19*E19)</f>
        <v>9450</v>
      </c>
      <c r="G19" s="96">
        <v>35</v>
      </c>
      <c r="H19" s="70">
        <f>SUM(C19*G19)</f>
        <v>7350</v>
      </c>
      <c r="I19" s="70">
        <f>SUM(F19+H19)</f>
        <v>16800</v>
      </c>
      <c r="J19" s="106"/>
    </row>
    <row r="20" spans="1:10" ht="18.95" customHeight="1" x14ac:dyDescent="0.5">
      <c r="A20" s="97"/>
      <c r="B20" s="170" t="s">
        <v>15</v>
      </c>
      <c r="C20" s="175">
        <v>1</v>
      </c>
      <c r="D20" s="176" t="s">
        <v>37</v>
      </c>
      <c r="E20" s="70"/>
      <c r="F20" s="172">
        <f>SUM(F17:F19)</f>
        <v>31350</v>
      </c>
      <c r="G20" s="173"/>
      <c r="H20" s="172">
        <f>SUM(H17:H19)</f>
        <v>21585</v>
      </c>
      <c r="I20" s="174">
        <f>SUM(I17:I19)</f>
        <v>52935</v>
      </c>
      <c r="J20" s="171"/>
    </row>
    <row r="21" spans="1:10" ht="18.95" customHeight="1" x14ac:dyDescent="0.5">
      <c r="A21" s="97"/>
      <c r="B21" s="72"/>
      <c r="C21" s="175">
        <v>3</v>
      </c>
      <c r="D21" s="176" t="s">
        <v>37</v>
      </c>
      <c r="E21" s="70"/>
      <c r="F21" s="70"/>
      <c r="G21" s="96"/>
      <c r="H21" s="70"/>
      <c r="I21" s="174">
        <f>3*I20</f>
        <v>158805</v>
      </c>
      <c r="J21" s="171" t="s">
        <v>26</v>
      </c>
    </row>
    <row r="22" spans="1:10" ht="18.95" customHeight="1" x14ac:dyDescent="0.5">
      <c r="A22" s="97"/>
      <c r="B22" s="72"/>
      <c r="C22" s="175"/>
      <c r="D22" s="176"/>
      <c r="E22" s="70"/>
      <c r="F22" s="70"/>
      <c r="G22" s="96"/>
      <c r="H22" s="70"/>
      <c r="I22" s="174"/>
      <c r="J22" s="171"/>
    </row>
    <row r="23" spans="1:10" ht="18.95" customHeight="1" x14ac:dyDescent="0.5">
      <c r="A23" s="169">
        <v>3</v>
      </c>
      <c r="B23" s="156" t="str">
        <f>'ปร.4 (สรุป)'!$B$13</f>
        <v>อาคารฝึกอบรม 3 ชั้น</v>
      </c>
      <c r="C23" s="68">
        <v>1</v>
      </c>
      <c r="D23" s="69" t="s">
        <v>37</v>
      </c>
      <c r="E23" s="70"/>
      <c r="F23" s="70"/>
      <c r="G23" s="70"/>
      <c r="H23" s="70"/>
      <c r="I23" s="70"/>
      <c r="J23" s="71"/>
    </row>
    <row r="24" spans="1:10" ht="18.95" customHeight="1" x14ac:dyDescent="0.5">
      <c r="A24" s="97"/>
      <c r="B24" s="154" t="s">
        <v>59</v>
      </c>
      <c r="C24" s="68"/>
      <c r="D24" s="69"/>
      <c r="E24" s="70"/>
      <c r="F24" s="70"/>
      <c r="G24" s="70"/>
      <c r="H24" s="70"/>
      <c r="I24" s="70"/>
      <c r="J24" s="71"/>
    </row>
    <row r="25" spans="1:10" ht="18.95" customHeight="1" x14ac:dyDescent="0.5">
      <c r="A25" s="97"/>
      <c r="B25" s="100" t="s">
        <v>39</v>
      </c>
      <c r="C25" s="96">
        <v>757</v>
      </c>
      <c r="D25" s="73" t="s">
        <v>34</v>
      </c>
      <c r="E25" s="70">
        <v>0</v>
      </c>
      <c r="F25" s="70">
        <f>SUM(C25*E25)</f>
        <v>0</v>
      </c>
      <c r="G25" s="96">
        <v>5</v>
      </c>
      <c r="H25" s="70">
        <f>SUM(C25*G25)</f>
        <v>3785</v>
      </c>
      <c r="I25" s="70">
        <f>SUM(F25+H25)</f>
        <v>3785</v>
      </c>
      <c r="J25" s="106"/>
    </row>
    <row r="26" spans="1:10" ht="18.95" customHeight="1" x14ac:dyDescent="0.5">
      <c r="A26" s="97"/>
      <c r="B26" s="100" t="s">
        <v>41</v>
      </c>
      <c r="C26" s="96">
        <v>757</v>
      </c>
      <c r="D26" s="73" t="s">
        <v>34</v>
      </c>
      <c r="E26" s="70">
        <v>60</v>
      </c>
      <c r="F26" s="70">
        <f>SUM(C26*E26)</f>
        <v>45420</v>
      </c>
      <c r="G26" s="96">
        <v>34</v>
      </c>
      <c r="H26" s="70">
        <f>SUM(C26*G26)</f>
        <v>25738</v>
      </c>
      <c r="I26" s="70">
        <f>SUM(F26+H26)</f>
        <v>71158</v>
      </c>
      <c r="J26" s="106"/>
    </row>
    <row r="27" spans="1:10" ht="18.95" customHeight="1" x14ac:dyDescent="0.5">
      <c r="A27" s="97"/>
      <c r="B27" s="100" t="s">
        <v>40</v>
      </c>
      <c r="C27" s="96">
        <v>269</v>
      </c>
      <c r="D27" s="73" t="s">
        <v>34</v>
      </c>
      <c r="E27" s="70">
        <v>45</v>
      </c>
      <c r="F27" s="70">
        <f>SUM(C27*E27)</f>
        <v>12105</v>
      </c>
      <c r="G27" s="96">
        <v>35</v>
      </c>
      <c r="H27" s="70">
        <f>SUM(C27*G27)</f>
        <v>9415</v>
      </c>
      <c r="I27" s="70">
        <f>SUM(F27+H27)</f>
        <v>21520</v>
      </c>
      <c r="J27" s="106"/>
    </row>
    <row r="28" spans="1:10" ht="18.95" customHeight="1" x14ac:dyDescent="0.5">
      <c r="A28" s="97"/>
      <c r="B28" s="170" t="s">
        <v>15</v>
      </c>
      <c r="C28" s="96"/>
      <c r="D28" s="73"/>
      <c r="E28" s="70"/>
      <c r="F28" s="172">
        <f>SUM(F25:F27)</f>
        <v>57525</v>
      </c>
      <c r="G28" s="173"/>
      <c r="H28" s="172">
        <f>SUM(H25:H27)</f>
        <v>38938</v>
      </c>
      <c r="I28" s="174">
        <f>SUM(I25:I27)</f>
        <v>96463</v>
      </c>
      <c r="J28" s="171" t="s">
        <v>26</v>
      </c>
    </row>
    <row r="29" spans="1:10" ht="18.95" customHeight="1" x14ac:dyDescent="0.5">
      <c r="A29" s="177"/>
      <c r="B29" s="178"/>
      <c r="C29" s="179"/>
      <c r="D29" s="74"/>
      <c r="E29" s="151"/>
      <c r="F29" s="180"/>
      <c r="G29" s="181"/>
      <c r="H29" s="180"/>
      <c r="I29" s="182"/>
      <c r="J29" s="183"/>
    </row>
    <row r="30" spans="1:10" ht="20.100000000000001" customHeight="1" thickBot="1" x14ac:dyDescent="0.55000000000000004">
      <c r="A30" s="75"/>
      <c r="B30" s="76" t="s">
        <v>54</v>
      </c>
      <c r="C30" s="77"/>
      <c r="D30" s="78"/>
      <c r="E30" s="75"/>
      <c r="F30" s="98"/>
      <c r="G30" s="75"/>
      <c r="H30" s="98"/>
      <c r="I30" s="184">
        <f>I28+I21+I13</f>
        <v>330268</v>
      </c>
      <c r="J30" s="79"/>
    </row>
    <row r="31" spans="1:10" ht="22.5" thickTop="1" x14ac:dyDescent="0.5"/>
  </sheetData>
  <mergeCells count="9">
    <mergeCell ref="A2:J2"/>
    <mergeCell ref="A5:A6"/>
    <mergeCell ref="B5:B6"/>
    <mergeCell ref="C5:C6"/>
    <mergeCell ref="D5:D6"/>
    <mergeCell ref="E5:F5"/>
    <mergeCell ref="G5:H5"/>
    <mergeCell ref="I5:I6"/>
    <mergeCell ref="J5:J6"/>
  </mergeCells>
  <pageMargins left="0.23622047244094491" right="0.23622047244094491" top="0.15748031496062992" bottom="0.15748031496062992" header="0.11811023622047245" footer="0.11811023622047245"/>
  <pageSetup paperSize="9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view="pageBreakPreview" zoomScaleSheetLayoutView="100" workbookViewId="0">
      <selection activeCell="B31" sqref="B31"/>
    </sheetView>
  </sheetViews>
  <sheetFormatPr defaultRowHeight="21.75" x14ac:dyDescent="0.5"/>
  <cols>
    <col min="1" max="1" width="7.5703125" customWidth="1"/>
    <col min="2" max="2" width="59.5703125" customWidth="1"/>
    <col min="3" max="3" width="9.7109375" customWidth="1"/>
    <col min="4" max="4" width="6.85546875" customWidth="1"/>
    <col min="5" max="5" width="11" customWidth="1"/>
    <col min="6" max="6" width="13" customWidth="1"/>
    <col min="7" max="7" width="10.42578125" customWidth="1"/>
    <col min="8" max="8" width="12.85546875" customWidth="1"/>
    <col min="9" max="9" width="13.85546875" customWidth="1"/>
    <col min="10" max="10" width="11" customWidth="1"/>
  </cols>
  <sheetData>
    <row r="1" spans="1:10" ht="26.25" x14ac:dyDescent="0.55000000000000004">
      <c r="A1" s="58"/>
      <c r="B1" s="58"/>
      <c r="C1" s="58"/>
      <c r="D1" s="58"/>
      <c r="E1" s="58"/>
      <c r="F1" s="58"/>
      <c r="G1" s="58"/>
      <c r="H1" s="58"/>
      <c r="J1" s="48" t="s">
        <v>62</v>
      </c>
    </row>
    <row r="2" spans="1:10" ht="25.5" x14ac:dyDescent="0.5">
      <c r="A2" s="218" t="s">
        <v>35</v>
      </c>
      <c r="B2" s="219"/>
      <c r="C2" s="219"/>
      <c r="D2" s="219"/>
      <c r="E2" s="219"/>
      <c r="F2" s="219"/>
      <c r="G2" s="219"/>
      <c r="H2" s="219"/>
      <c r="I2" s="219"/>
      <c r="J2" s="219"/>
    </row>
    <row r="3" spans="1:10" ht="23.25" x14ac:dyDescent="0.5">
      <c r="A3" s="28" t="str">
        <f>'ปร.4 (สรุป)'!A4</f>
        <v xml:space="preserve">โครงการ :  ซ่อมแซมสำนักงานพัฒนาฝีมือแรงงานกาฬสินธ์ </v>
      </c>
      <c r="B3" s="44"/>
      <c r="C3" s="45"/>
      <c r="D3" s="45"/>
      <c r="E3" s="45"/>
      <c r="F3" s="107" t="str">
        <f>'ปร.4 (สรุป)'!F4</f>
        <v xml:space="preserve">คำนวณ/กำหนดราคาโดย :  </v>
      </c>
      <c r="H3" s="45"/>
      <c r="I3" s="45"/>
      <c r="J3" s="46"/>
    </row>
    <row r="4" spans="1:10" ht="24" thickBot="1" x14ac:dyDescent="0.55000000000000004">
      <c r="A4" s="28" t="str">
        <f>'ปร.4 (สรุป)'!A5</f>
        <v>เจ้าของโครงการ :  สำนักงานพัฒนาฝีมือแรงงานกาฬสินธ์     กรมพัฒนาฝีมือแรงงาน</v>
      </c>
      <c r="B4" s="44"/>
      <c r="C4" s="47"/>
      <c r="D4" s="47"/>
      <c r="E4" s="47"/>
      <c r="F4" s="29" t="str">
        <f>'ปร.4 (สรุป)'!F5</f>
        <v xml:space="preserve">เมื่อวันที่ :  </v>
      </c>
      <c r="H4" s="47"/>
      <c r="I4" s="47"/>
      <c r="J4" s="48" t="s">
        <v>2</v>
      </c>
    </row>
    <row r="5" spans="1:10" ht="20.100000000000001" customHeight="1" x14ac:dyDescent="0.5">
      <c r="A5" s="222" t="s">
        <v>14</v>
      </c>
      <c r="B5" s="224" t="s">
        <v>4</v>
      </c>
      <c r="C5" s="224" t="s">
        <v>27</v>
      </c>
      <c r="D5" s="224" t="s">
        <v>28</v>
      </c>
      <c r="E5" s="230" t="s">
        <v>29</v>
      </c>
      <c r="F5" s="230"/>
      <c r="G5" s="230" t="s">
        <v>30</v>
      </c>
      <c r="H5" s="230"/>
      <c r="I5" s="224" t="s">
        <v>15</v>
      </c>
      <c r="J5" s="228" t="s">
        <v>6</v>
      </c>
    </row>
    <row r="6" spans="1:10" ht="20.100000000000001" customHeight="1" thickBot="1" x14ac:dyDescent="0.55000000000000004">
      <c r="A6" s="223"/>
      <c r="B6" s="225"/>
      <c r="C6" s="225"/>
      <c r="D6" s="225"/>
      <c r="E6" s="155" t="s">
        <v>31</v>
      </c>
      <c r="F6" s="155" t="s">
        <v>32</v>
      </c>
      <c r="G6" s="155" t="s">
        <v>31</v>
      </c>
      <c r="H6" s="155" t="s">
        <v>32</v>
      </c>
      <c r="I6" s="227"/>
      <c r="J6" s="229"/>
    </row>
    <row r="7" spans="1:10" ht="18.95" customHeight="1" x14ac:dyDescent="0.5">
      <c r="A7" s="67"/>
      <c r="B7" s="168" t="s">
        <v>48</v>
      </c>
      <c r="C7" s="68"/>
      <c r="D7" s="69"/>
      <c r="E7" s="70"/>
      <c r="F7" s="70"/>
      <c r="G7" s="70"/>
      <c r="H7" s="70"/>
      <c r="I7" s="70"/>
      <c r="J7" s="71"/>
    </row>
    <row r="8" spans="1:10" ht="18.95" customHeight="1" x14ac:dyDescent="0.5">
      <c r="A8" s="169">
        <v>4</v>
      </c>
      <c r="B8" s="156" t="str">
        <f>'ปร.4 (สรุป)'!$B$14</f>
        <v>อาคารพัสดุกลาง</v>
      </c>
      <c r="C8" s="175">
        <v>1</v>
      </c>
      <c r="D8" s="176" t="s">
        <v>37</v>
      </c>
      <c r="E8" s="70"/>
      <c r="F8" s="70"/>
      <c r="G8" s="70"/>
      <c r="H8" s="70"/>
      <c r="I8" s="70"/>
      <c r="J8" s="71"/>
    </row>
    <row r="9" spans="1:10" ht="18.95" customHeight="1" x14ac:dyDescent="0.5">
      <c r="A9" s="97"/>
      <c r="B9" s="154" t="s">
        <v>38</v>
      </c>
      <c r="C9" s="68"/>
      <c r="D9" s="69"/>
      <c r="E9" s="70"/>
      <c r="F9" s="70"/>
      <c r="G9" s="70"/>
      <c r="H9" s="70"/>
      <c r="I9" s="70"/>
      <c r="J9" s="71"/>
    </row>
    <row r="10" spans="1:10" ht="18.95" customHeight="1" x14ac:dyDescent="0.5">
      <c r="A10" s="97"/>
      <c r="B10" s="100" t="s">
        <v>39</v>
      </c>
      <c r="C10" s="96">
        <v>340</v>
      </c>
      <c r="D10" s="73" t="s">
        <v>34</v>
      </c>
      <c r="E10" s="70">
        <v>0</v>
      </c>
      <c r="F10" s="70">
        <f>SUM(C10*E10)</f>
        <v>0</v>
      </c>
      <c r="G10" s="96">
        <v>5</v>
      </c>
      <c r="H10" s="70">
        <f>SUM(C10*G10)</f>
        <v>1700</v>
      </c>
      <c r="I10" s="70">
        <f>SUM(F10+H10)</f>
        <v>1700</v>
      </c>
      <c r="J10" s="106"/>
    </row>
    <row r="11" spans="1:10" ht="18.95" customHeight="1" x14ac:dyDescent="0.5">
      <c r="A11" s="97"/>
      <c r="B11" s="100" t="s">
        <v>41</v>
      </c>
      <c r="C11" s="96">
        <v>340</v>
      </c>
      <c r="D11" s="73" t="s">
        <v>34</v>
      </c>
      <c r="E11" s="70">
        <v>60</v>
      </c>
      <c r="F11" s="70">
        <f>SUM(C11*E11)</f>
        <v>20400</v>
      </c>
      <c r="G11" s="96">
        <v>34</v>
      </c>
      <c r="H11" s="70">
        <f>SUM(C11*G11)</f>
        <v>11560</v>
      </c>
      <c r="I11" s="70">
        <f>SUM(F11+H11)</f>
        <v>31960</v>
      </c>
      <c r="J11" s="106"/>
    </row>
    <row r="12" spans="1:10" ht="18.95" customHeight="1" x14ac:dyDescent="0.5">
      <c r="A12" s="97"/>
      <c r="B12" s="100" t="s">
        <v>40</v>
      </c>
      <c r="C12" s="96">
        <v>185</v>
      </c>
      <c r="D12" s="73" t="s">
        <v>34</v>
      </c>
      <c r="E12" s="70">
        <v>45</v>
      </c>
      <c r="F12" s="70">
        <f>SUM(C12*E12)</f>
        <v>8325</v>
      </c>
      <c r="G12" s="96">
        <v>35</v>
      </c>
      <c r="H12" s="70">
        <f>SUM(C12*G12)</f>
        <v>6475</v>
      </c>
      <c r="I12" s="70">
        <f>SUM(F12+H12)</f>
        <v>14800</v>
      </c>
      <c r="J12" s="106"/>
    </row>
    <row r="13" spans="1:10" ht="18.95" customHeight="1" x14ac:dyDescent="0.5">
      <c r="A13" s="97"/>
      <c r="B13" s="170" t="s">
        <v>15</v>
      </c>
      <c r="C13" s="96"/>
      <c r="D13" s="73"/>
      <c r="E13" s="70"/>
      <c r="F13" s="172">
        <f>SUM(F10:F12)</f>
        <v>28725</v>
      </c>
      <c r="G13" s="173"/>
      <c r="H13" s="172">
        <f>SUM(H10:H12)</f>
        <v>19735</v>
      </c>
      <c r="I13" s="174">
        <f>SUM(I10:I12)</f>
        <v>48460</v>
      </c>
      <c r="J13" s="171" t="s">
        <v>26</v>
      </c>
    </row>
    <row r="14" spans="1:10" ht="18.95" customHeight="1" x14ac:dyDescent="0.5">
      <c r="A14" s="169"/>
      <c r="B14" s="156"/>
      <c r="C14" s="175"/>
      <c r="D14" s="176"/>
      <c r="E14" s="70"/>
      <c r="F14" s="70"/>
      <c r="G14" s="70"/>
      <c r="H14" s="70"/>
      <c r="I14" s="70"/>
      <c r="J14" s="71"/>
    </row>
    <row r="15" spans="1:10" ht="18.95" customHeight="1" x14ac:dyDescent="0.5">
      <c r="A15" s="169">
        <v>5</v>
      </c>
      <c r="B15" s="156" t="str">
        <f>'ปร.4 (สรุป)'!$B$15</f>
        <v>ป้อมยาม</v>
      </c>
      <c r="C15" s="175">
        <v>1</v>
      </c>
      <c r="D15" s="176" t="s">
        <v>37</v>
      </c>
      <c r="E15" s="70"/>
      <c r="F15" s="70"/>
      <c r="G15" s="70"/>
      <c r="H15" s="70"/>
      <c r="I15" s="70"/>
      <c r="J15" s="71"/>
    </row>
    <row r="16" spans="1:10" ht="18.95" customHeight="1" x14ac:dyDescent="0.5">
      <c r="A16" s="97"/>
      <c r="B16" s="100" t="s">
        <v>39</v>
      </c>
      <c r="C16" s="99">
        <v>18.25</v>
      </c>
      <c r="D16" s="73" t="s">
        <v>34</v>
      </c>
      <c r="E16" s="70">
        <v>0</v>
      </c>
      <c r="F16" s="70">
        <f>SUM(C16*E16)</f>
        <v>0</v>
      </c>
      <c r="G16" s="96">
        <v>5</v>
      </c>
      <c r="H16" s="70">
        <f>SUM(C16*G16)</f>
        <v>91.25</v>
      </c>
      <c r="I16" s="70">
        <f>SUM(F16+H16)</f>
        <v>91.25</v>
      </c>
      <c r="J16" s="106"/>
    </row>
    <row r="17" spans="1:10" ht="18.95" customHeight="1" x14ac:dyDescent="0.5">
      <c r="A17" s="97"/>
      <c r="B17" s="100" t="s">
        <v>41</v>
      </c>
      <c r="C17" s="99">
        <v>18.25</v>
      </c>
      <c r="D17" s="73" t="s">
        <v>34</v>
      </c>
      <c r="E17" s="70">
        <v>60</v>
      </c>
      <c r="F17" s="70">
        <f>SUM(C17*E17)</f>
        <v>1095</v>
      </c>
      <c r="G17" s="96">
        <v>34</v>
      </c>
      <c r="H17" s="70">
        <f>SUM(C17*G17)</f>
        <v>620.5</v>
      </c>
      <c r="I17" s="70">
        <f>SUM(F17+H17)</f>
        <v>1715.5</v>
      </c>
      <c r="J17" s="106"/>
    </row>
    <row r="18" spans="1:10" ht="18.95" customHeight="1" x14ac:dyDescent="0.5">
      <c r="A18" s="97"/>
      <c r="B18" s="100" t="s">
        <v>40</v>
      </c>
      <c r="C18" s="96">
        <v>11</v>
      </c>
      <c r="D18" s="73" t="s">
        <v>34</v>
      </c>
      <c r="E18" s="70">
        <v>45</v>
      </c>
      <c r="F18" s="70">
        <f>SUM(C18*E18)</f>
        <v>495</v>
      </c>
      <c r="G18" s="96">
        <v>35</v>
      </c>
      <c r="H18" s="70">
        <f>SUM(C18*G18)</f>
        <v>385</v>
      </c>
      <c r="I18" s="70">
        <f>SUM(F18+H18)</f>
        <v>880</v>
      </c>
      <c r="J18" s="106"/>
    </row>
    <row r="19" spans="1:10" ht="18.95" customHeight="1" x14ac:dyDescent="0.5">
      <c r="A19" s="97"/>
      <c r="B19" s="170" t="s">
        <v>15</v>
      </c>
      <c r="C19" s="175"/>
      <c r="D19" s="176"/>
      <c r="E19" s="70"/>
      <c r="F19" s="172">
        <f>SUM(F16:F18)</f>
        <v>1590</v>
      </c>
      <c r="G19" s="173"/>
      <c r="H19" s="172">
        <f>SUM(H16:H18)</f>
        <v>1096.75</v>
      </c>
      <c r="I19" s="174">
        <f>SUM(I16:I18)</f>
        <v>2686.75</v>
      </c>
      <c r="J19" s="171" t="s">
        <v>26</v>
      </c>
    </row>
    <row r="20" spans="1:10" ht="18.95" customHeight="1" x14ac:dyDescent="0.5">
      <c r="A20" s="177"/>
      <c r="B20" s="178"/>
      <c r="C20" s="179"/>
      <c r="D20" s="74"/>
      <c r="E20" s="151"/>
      <c r="F20" s="180"/>
      <c r="G20" s="181"/>
      <c r="H20" s="180"/>
      <c r="I20" s="182"/>
      <c r="J20" s="183"/>
    </row>
    <row r="21" spans="1:10" ht="20.100000000000001" customHeight="1" thickBot="1" x14ac:dyDescent="0.55000000000000004">
      <c r="A21" s="75"/>
      <c r="B21" s="76" t="s">
        <v>61</v>
      </c>
      <c r="C21" s="77"/>
      <c r="D21" s="78"/>
      <c r="E21" s="75"/>
      <c r="F21" s="98"/>
      <c r="G21" s="75"/>
      <c r="H21" s="98"/>
      <c r="I21" s="184">
        <f>I13+I19</f>
        <v>51146.75</v>
      </c>
      <c r="J21" s="79"/>
    </row>
    <row r="22" spans="1:10" ht="22.5" thickTop="1" x14ac:dyDescent="0.5"/>
    <row r="23" spans="1:10" x14ac:dyDescent="0.5">
      <c r="A23" s="6" t="s">
        <v>42</v>
      </c>
    </row>
    <row r="24" spans="1:10" x14ac:dyDescent="0.5">
      <c r="B24" s="110" t="s">
        <v>45</v>
      </c>
    </row>
    <row r="25" spans="1:10" x14ac:dyDescent="0.5">
      <c r="B25" s="110" t="s">
        <v>46</v>
      </c>
    </row>
    <row r="26" spans="1:10" x14ac:dyDescent="0.5">
      <c r="B26" s="110" t="s">
        <v>47</v>
      </c>
    </row>
    <row r="27" spans="1:10" x14ac:dyDescent="0.5">
      <c r="B27" s="110" t="s">
        <v>43</v>
      </c>
    </row>
    <row r="28" spans="1:10" x14ac:dyDescent="0.5">
      <c r="B28" s="110" t="s">
        <v>44</v>
      </c>
    </row>
  </sheetData>
  <mergeCells count="9">
    <mergeCell ref="A2:J2"/>
    <mergeCell ref="A5:A6"/>
    <mergeCell ref="B5:B6"/>
    <mergeCell ref="C5:C6"/>
    <mergeCell ref="D5:D6"/>
    <mergeCell ref="E5:F5"/>
    <mergeCell ref="G5:H5"/>
    <mergeCell ref="I5:I6"/>
    <mergeCell ref="J5:J6"/>
  </mergeCells>
  <pageMargins left="0.23622047244094491" right="0.23622047244094491" top="0.15748031496062992" bottom="0.15748031496062992" header="0.11811023622047245" footer="0.11811023622047245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ปก</vt:lpstr>
      <vt:lpstr>ปร.6</vt:lpstr>
      <vt:lpstr>ปร.5</vt:lpstr>
      <vt:lpstr>ปร.4 (สรุป)</vt:lpstr>
      <vt:lpstr>ปร.4 งานซ่อมแซม 1-3</vt:lpstr>
      <vt:lpstr>ปร.4 งานซ่อมแซม (4-6)</vt:lpstr>
      <vt:lpstr>'ปร.4 (สรุป)'!Print_Area</vt:lpstr>
      <vt:lpstr>'ปร.4 งานซ่อมแซม (4-6)'!Print_Area</vt:lpstr>
      <vt:lpstr>'ปร.4 งานซ่อมแซม 1-3'!Print_Area</vt:lpstr>
      <vt:lpstr>ปร.5!Print_Area</vt:lpstr>
      <vt:lpstr>ปร.6!Print_Area</vt:lpstr>
    </vt:vector>
  </TitlesOfParts>
  <Company>computer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npd</dc:creator>
  <cp:lastModifiedBy>Server</cp:lastModifiedBy>
  <cp:revision/>
  <cp:lastPrinted>2018-06-05T07:33:53Z</cp:lastPrinted>
  <dcterms:created xsi:type="dcterms:W3CDTF">2003-06-19T09:51:17Z</dcterms:created>
  <dcterms:modified xsi:type="dcterms:W3CDTF">2020-11-23T07:56:56Z</dcterms:modified>
</cp:coreProperties>
</file>