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J36" i="1"/>
  <c r="I36"/>
  <c r="H36"/>
  <c r="G36"/>
  <c r="F36"/>
  <c r="E36"/>
  <c r="J35"/>
  <c r="J34" s="1"/>
  <c r="G35"/>
  <c r="H35" s="1"/>
  <c r="E35"/>
  <c r="F35" s="1"/>
  <c r="G34"/>
  <c r="E34"/>
  <c r="F34" s="1"/>
  <c r="E32"/>
  <c r="G30"/>
  <c r="E30"/>
  <c r="F30" s="1"/>
  <c r="J28"/>
  <c r="G28"/>
  <c r="F28"/>
  <c r="E28"/>
  <c r="H28" s="1"/>
  <c r="J27"/>
  <c r="G27"/>
  <c r="F27"/>
  <c r="E27"/>
  <c r="J26"/>
  <c r="J24" s="1"/>
  <c r="G26"/>
  <c r="H26" s="1"/>
  <c r="E26"/>
  <c r="F26" s="1"/>
  <c r="G25"/>
  <c r="H25" s="1"/>
  <c r="E25"/>
  <c r="F25" s="1"/>
  <c r="D25"/>
  <c r="I24"/>
  <c r="G24"/>
  <c r="H24" s="1"/>
  <c r="E24"/>
  <c r="F24" s="1"/>
  <c r="D24"/>
  <c r="J22"/>
  <c r="J21" s="1"/>
  <c r="J7" s="1"/>
  <c r="K7" s="1"/>
  <c r="G22"/>
  <c r="H22" s="1"/>
  <c r="E22"/>
  <c r="F22" s="1"/>
  <c r="I21"/>
  <c r="G21"/>
  <c r="H21" s="1"/>
  <c r="E21"/>
  <c r="F21" s="1"/>
  <c r="D21"/>
  <c r="J20"/>
  <c r="G20"/>
  <c r="H20" s="1"/>
  <c r="E20"/>
  <c r="F20" s="1"/>
  <c r="J19"/>
  <c r="H19"/>
  <c r="G19"/>
  <c r="F19"/>
  <c r="E19"/>
  <c r="J18"/>
  <c r="G18"/>
  <c r="E18"/>
  <c r="J17"/>
  <c r="H17"/>
  <c r="G17"/>
  <c r="F17"/>
  <c r="E17"/>
  <c r="J16"/>
  <c r="G16"/>
  <c r="H16" s="1"/>
  <c r="E16"/>
  <c r="F16" s="1"/>
  <c r="J15"/>
  <c r="G15"/>
  <c r="E15"/>
  <c r="J14"/>
  <c r="G14"/>
  <c r="H14" s="1"/>
  <c r="E14"/>
  <c r="F14" s="1"/>
  <c r="J13"/>
  <c r="H13"/>
  <c r="G13"/>
  <c r="F13"/>
  <c r="E13"/>
  <c r="J12"/>
  <c r="I12"/>
  <c r="D12"/>
  <c r="J11"/>
  <c r="K11" s="1"/>
  <c r="I11"/>
  <c r="D11"/>
  <c r="J10"/>
  <c r="F10"/>
  <c r="E10"/>
  <c r="J8"/>
  <c r="G8"/>
  <c r="H8" s="1"/>
  <c r="E8"/>
  <c r="F8" s="1"/>
  <c r="I7"/>
  <c r="D7"/>
  <c r="I6"/>
  <c r="D6"/>
  <c r="K24" l="1"/>
  <c r="J6"/>
  <c r="K6" s="1"/>
  <c r="E12"/>
  <c r="G12"/>
  <c r="E11" l="1"/>
  <c r="F12"/>
  <c r="G11"/>
  <c r="H12"/>
  <c r="E7" l="1"/>
  <c r="F7" s="1"/>
  <c r="E6"/>
  <c r="F6" s="1"/>
  <c r="F11"/>
  <c r="G7"/>
  <c r="H7" s="1"/>
  <c r="G6"/>
  <c r="H11"/>
  <c r="H6" l="1"/>
</calcChain>
</file>

<file path=xl/sharedStrings.xml><?xml version="1.0" encoding="utf-8"?>
<sst xmlns="http://schemas.openxmlformats.org/spreadsheetml/2006/main" count="78" uniqueCount="51">
  <si>
    <t>แผน/ผลการดำเนินงานปีงบประมาณ  2559</t>
  </si>
  <si>
    <t>ศูนย์พัฒนาฝีมือแรงงานจังหวัดลพบุรี</t>
  </si>
  <si>
    <t>ระหว่างวันที่ 1 ตุลาคม 2558 -  29 กุมภาพันธ์ 2559</t>
  </si>
  <si>
    <t xml:space="preserve"> </t>
  </si>
  <si>
    <t>กิจกรรม</t>
  </si>
  <si>
    <t xml:space="preserve"> การดำเนินงานทั้งปี(คน)</t>
  </si>
  <si>
    <t>ผลการเบิกจ่าย</t>
  </si>
  <si>
    <t>ที่ดำเนินการ</t>
  </si>
  <si>
    <t>เป้าหมาย</t>
  </si>
  <si>
    <t>เข้าฝึก</t>
  </si>
  <si>
    <t>ร้อยละ</t>
  </si>
  <si>
    <t>จบฝึก</t>
  </si>
  <si>
    <t>แผน</t>
  </si>
  <si>
    <t>เบิกจ่าย</t>
  </si>
  <si>
    <t>งบกรมพัฒนาฝีมือแรงงาน : รวมทุกผลผลิต(นับรวม พ.ร.บ.)</t>
  </si>
  <si>
    <t>รวมทุกผลผลิต(ไม่นับรวม พ.ร.บ.)</t>
  </si>
  <si>
    <t>1. โครงการ ฝึกอบรมฝีมือแรงงานรองรับระบบขนส่งบริการโลจิสติกส์ และการก่อสร้าง</t>
  </si>
  <si>
    <t>ยกระดับ</t>
  </si>
  <si>
    <t>อาชีพเสริม</t>
  </si>
  <si>
    <t>2. ผลผลิต  การพัฒนาฝีมือแรงงานรองรับประชาคมอาเซียน</t>
  </si>
  <si>
    <t>กิจกรรม  ฝึกอบรมฝีมือแรงงานรองรับภาคอุตสาหกรรมในการเข้าสู่ประชาคมอาเซียน</t>
  </si>
  <si>
    <r>
      <t xml:space="preserve"> - อบรมความสามารถด้านภาษาให้แก่แรงงานไทยเพื่อรองรับประชาคมอาเซียน </t>
    </r>
    <r>
      <rPr>
        <b/>
        <sz val="13"/>
        <rFont val="TH SarabunPSK"/>
        <family val="2"/>
      </rPr>
      <t>(30 ชม.)</t>
    </r>
  </si>
  <si>
    <r>
      <t xml:space="preserve"> - ฝึกอบรมผู้ประกอบอาหารรองรับครัวไทยสู่ครัวโลก</t>
    </r>
    <r>
      <rPr>
        <b/>
        <sz val="13"/>
        <rFont val="TH SarabunPSK"/>
        <family val="2"/>
      </rPr>
      <t xml:space="preserve"> ( 30 ชม.)</t>
    </r>
  </si>
  <si>
    <r>
      <t xml:space="preserve"> - ฝึกอบรมฝีมือแรงงานส่งเสริมศักยภาพอุตสาหกรรมยานยนต์และชิ้นส่วน </t>
    </r>
    <r>
      <rPr>
        <b/>
        <sz val="13"/>
        <rFont val="TH SarabunPSK"/>
        <family val="2"/>
      </rPr>
      <t>(18-30 ชม.)</t>
    </r>
  </si>
  <si>
    <t xml:space="preserve"> - ฝึกอบรมฝีมือแรงงานไทยเพื่อส่งเสริมความสามารถของภาคบริการและการท่องเที่ยว</t>
  </si>
  <si>
    <r>
      <t xml:space="preserve">   </t>
    </r>
    <r>
      <rPr>
        <b/>
        <sz val="13"/>
        <rFont val="TH SarabunPSK"/>
        <family val="2"/>
      </rPr>
      <t>(ยกระดับ 18-60 ชม., อาชีพเสริม 18-30 ชม.)</t>
    </r>
  </si>
  <si>
    <r>
      <t xml:space="preserve"> - พัฒนาบุคลากรด้านการท่องเที่ยวให้ได้มาตรฐานสมรรถนะร่วมวิชาชีพการท่องเที่ยวอาเซียน</t>
    </r>
    <r>
      <rPr>
        <b/>
        <sz val="13"/>
        <rFont val="TH SarabunPSK"/>
        <family val="2"/>
      </rPr>
      <t>(24-34 ชม.)</t>
    </r>
    <r>
      <rPr>
        <sz val="13"/>
        <rFont val="TH SarabunPSK"/>
        <family val="2"/>
      </rPr>
      <t xml:space="preserve"> </t>
    </r>
  </si>
  <si>
    <t xml:space="preserve"> - ฝึกอบรมฝีมือแรงงานไทยขับเคลื่อนการแข่งขันของภาคอุตสาหกรรม </t>
  </si>
  <si>
    <t>เตรียมฯ</t>
  </si>
  <si>
    <t xml:space="preserve">  (เตรียมฯ 280 - 840 ชม., ยกระดับฯ 18-60 ชม.)</t>
  </si>
  <si>
    <t>3. โครงการพัฒนาฝีมือแรงงานร่วมเทิดทูนสถาบันพระมหากษัตริย์</t>
  </si>
  <si>
    <r>
      <rPr>
        <b/>
        <sz val="13"/>
        <rFont val="TH SarabunPSK"/>
        <family val="2"/>
      </rPr>
      <t>กิจกรรม</t>
    </r>
    <r>
      <rPr>
        <sz val="13"/>
        <rFont val="TH SarabunPSK"/>
        <family val="2"/>
      </rPr>
      <t xml:space="preserve">  ฝึกอาชีพแรงงานกลุ่มเฉพาะ(ทหารฯ ผู้ต้องขัง ผู้พิการ ผู้สูงอายุ)</t>
    </r>
    <r>
      <rPr>
        <b/>
        <sz val="13"/>
        <rFont val="TH SarabunPSK"/>
        <family val="2"/>
      </rPr>
      <t>(30 ชม.)</t>
    </r>
  </si>
  <si>
    <r>
      <rPr>
        <b/>
        <sz val="13"/>
        <rFont val="TH SarabunPSK"/>
        <family val="2"/>
      </rPr>
      <t>กิจกรรม</t>
    </r>
    <r>
      <rPr>
        <sz val="13"/>
        <rFont val="TH SarabunPSK"/>
        <family val="2"/>
      </rPr>
      <t xml:space="preserve">  จัดตั้งศูนย์ทดสอบมาตรฐานฝีมือแรงงานแห่งชาติ</t>
    </r>
  </si>
  <si>
    <t>2 แห่ง</t>
  </si>
  <si>
    <t>4. ผลผลิต พัฒนาศักยภาพฝีมือแรงงานทั้งระบบให้สอดคล้องกับความต้องการ</t>
  </si>
  <si>
    <t xml:space="preserve">               มีรายได้ที่แท้จริงสูงขึ้น</t>
  </si>
  <si>
    <t>ของตลาดแรงงาน และการประกอบอาชีพ</t>
  </si>
  <si>
    <t>กิจกรรม  พัฒนาฝีมือเพื่อเพิ่มโอกาสในการประกอบอาชีพ</t>
  </si>
  <si>
    <t>กิจกรรม  พัฒนา/ส่งเสริมการประกอบอาชีพอิสระ</t>
  </si>
  <si>
    <t>กิจกรรม  ทดสอบมาตรฐานฝีมือแรงงาน</t>
  </si>
  <si>
    <t>(ด้านช่างอุตสาหกรรม)</t>
  </si>
  <si>
    <t>กิจกรรม : ส่งเสริมและสนับสนุนให้สถานประกอบกิจการดำเนินการฝึกอบรม</t>
  </si>
  <si>
    <t>ฝีมือแรงงานตามพระราชบัญญัติส่งเสริมการพัฒนาฝีมือแรงงาน พ.ศ. 2545</t>
  </si>
  <si>
    <t xml:space="preserve"> - รับรองหลักสูตร และค่าใช้จ่ายในการฝึกอบรมฝีมือแรงงานของ</t>
  </si>
  <si>
    <t xml:space="preserve">   สถานประกอบกิจการ    31    แห่ง</t>
  </si>
  <si>
    <t>รายการ : พัฒนาศักยภาพแรงงานเพื่อรองรับการจ่ายค่าจ้างตามมาตรฐานฝีมือแรงงาน</t>
  </si>
  <si>
    <t>ด้านการฝึก</t>
  </si>
  <si>
    <t>ด้านการทดสอบฯ</t>
  </si>
  <si>
    <t>5. โครงการเพิ่มผลิตภาพแรงงานไทย</t>
  </si>
  <si>
    <t>3 แห่ง</t>
  </si>
  <si>
    <t>ข้อมูล ณ วันที่ 29  กุมภาพันธ์ 2559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</si>
</sst>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1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b/>
      <sz val="11"/>
      <name val="TH SarabunPSK"/>
      <family val="2"/>
    </font>
    <font>
      <b/>
      <sz val="12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sz val="11"/>
      <name val="TH SarabunPSK"/>
      <family val="2"/>
    </font>
    <font>
      <sz val="14"/>
      <name val="Cordia New"/>
      <family val="2"/>
    </font>
    <font>
      <b/>
      <sz val="17"/>
      <name val="TH SarabunPSK"/>
      <family val="2"/>
    </font>
    <font>
      <b/>
      <u/>
      <sz val="16"/>
      <name val="TH SarabunPSK"/>
      <family val="2"/>
    </font>
    <font>
      <b/>
      <u/>
      <sz val="12"/>
      <name val="TH SarabunPSK"/>
      <family val="2"/>
    </font>
    <font>
      <sz val="16"/>
      <color theme="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3" fillId="0" borderId="0"/>
  </cellStyleXfs>
  <cellXfs count="24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2" borderId="4" xfId="0" applyFont="1" applyFill="1" applyBorder="1" applyAlignment="1">
      <alignment horizontal="center" shrinkToFit="1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/>
    <xf numFmtId="0" fontId="6" fillId="0" borderId="7" xfId="0" applyFont="1" applyBorder="1" applyAlignment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5" fillId="2" borderId="9" xfId="0" applyFont="1" applyFill="1" applyBorder="1" applyAlignment="1">
      <alignment horizontal="center" shrinkToFit="1"/>
    </xf>
    <xf numFmtId="0" fontId="6" fillId="0" borderId="1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 shrinkToFit="1"/>
    </xf>
    <xf numFmtId="0" fontId="6" fillId="3" borderId="5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left"/>
    </xf>
    <xf numFmtId="187" fontId="2" fillId="3" borderId="7" xfId="1" applyNumberFormat="1" applyFont="1" applyFill="1" applyBorder="1" applyAlignment="1">
      <alignment horizontal="center"/>
    </xf>
    <xf numFmtId="2" fontId="7" fillId="3" borderId="10" xfId="0" applyNumberFormat="1" applyFont="1" applyFill="1" applyBorder="1"/>
    <xf numFmtId="43" fontId="7" fillId="3" borderId="7" xfId="1" applyFont="1" applyFill="1" applyBorder="1"/>
    <xf numFmtId="187" fontId="7" fillId="3" borderId="7" xfId="1" applyNumberFormat="1" applyFont="1" applyFill="1" applyBorder="1"/>
    <xf numFmtId="43" fontId="8" fillId="3" borderId="7" xfId="1" applyNumberFormat="1" applyFont="1" applyFill="1" applyBorder="1" applyAlignment="1">
      <alignment horizontal="center"/>
    </xf>
    <xf numFmtId="2" fontId="2" fillId="3" borderId="7" xfId="1" applyNumberFormat="1" applyFont="1" applyFill="1" applyBorder="1" applyAlignment="1">
      <alignment horizontal="center"/>
    </xf>
    <xf numFmtId="0" fontId="3" fillId="3" borderId="5" xfId="0" applyFont="1" applyFill="1" applyBorder="1"/>
    <xf numFmtId="0" fontId="2" fillId="3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 shrinkToFit="1"/>
    </xf>
    <xf numFmtId="0" fontId="2" fillId="3" borderId="5" xfId="0" applyFont="1" applyFill="1" applyBorder="1" applyAlignment="1">
      <alignment horizontal="left" shrinkToFit="1"/>
    </xf>
    <xf numFmtId="0" fontId="2" fillId="3" borderId="7" xfId="0" applyFont="1" applyFill="1" applyBorder="1" applyAlignment="1">
      <alignment horizontal="left" shrinkToFit="1"/>
    </xf>
    <xf numFmtId="0" fontId="2" fillId="3" borderId="3" xfId="0" applyFont="1" applyFill="1" applyBorder="1" applyAlignment="1">
      <alignment horizontal="center" shrinkToFit="1"/>
    </xf>
    <xf numFmtId="187" fontId="2" fillId="3" borderId="3" xfId="1" applyNumberFormat="1" applyFont="1" applyFill="1" applyBorder="1" applyAlignment="1">
      <alignment horizontal="center"/>
    </xf>
    <xf numFmtId="1" fontId="7" fillId="3" borderId="11" xfId="0" applyNumberFormat="1" applyFont="1" applyFill="1" applyBorder="1"/>
    <xf numFmtId="43" fontId="7" fillId="3" borderId="3" xfId="1" applyFont="1" applyFill="1" applyBorder="1"/>
    <xf numFmtId="187" fontId="7" fillId="3" borderId="3" xfId="1" applyNumberFormat="1" applyFont="1" applyFill="1" applyBorder="1"/>
    <xf numFmtId="43" fontId="8" fillId="3" borderId="3" xfId="1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 shrinkToFit="1"/>
    </xf>
    <xf numFmtId="0" fontId="2" fillId="2" borderId="3" xfId="0" applyFont="1" applyFill="1" applyBorder="1" applyAlignment="1">
      <alignment horizontal="left" shrinkToFit="1"/>
    </xf>
    <xf numFmtId="0" fontId="2" fillId="2" borderId="3" xfId="0" applyFont="1" applyFill="1" applyBorder="1" applyAlignment="1">
      <alignment horizontal="center" shrinkToFit="1"/>
    </xf>
    <xf numFmtId="187" fontId="2" fillId="2" borderId="3" xfId="1" applyNumberFormat="1" applyFont="1" applyFill="1" applyBorder="1" applyAlignment="1">
      <alignment horizontal="center"/>
    </xf>
    <xf numFmtId="1" fontId="7" fillId="2" borderId="11" xfId="0" applyNumberFormat="1" applyFont="1" applyFill="1" applyBorder="1"/>
    <xf numFmtId="43" fontId="7" fillId="2" borderId="3" xfId="1" applyFont="1" applyFill="1" applyBorder="1"/>
    <xf numFmtId="187" fontId="7" fillId="2" borderId="3" xfId="1" applyNumberFormat="1" applyFont="1" applyFill="1" applyBorder="1"/>
    <xf numFmtId="43" fontId="8" fillId="2" borderId="3" xfId="1" applyNumberFormat="1" applyFont="1" applyFill="1" applyBorder="1" applyAlignment="1">
      <alignment horizontal="center"/>
    </xf>
    <xf numFmtId="2" fontId="2" fillId="2" borderId="3" xfId="1" applyNumberFormat="1" applyFont="1" applyFill="1" applyBorder="1" applyAlignment="1">
      <alignment horizontal="center"/>
    </xf>
    <xf numFmtId="0" fontId="3" fillId="2" borderId="0" xfId="0" applyFont="1" applyFill="1"/>
    <xf numFmtId="0" fontId="3" fillId="2" borderId="12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shrinkToFit="1"/>
    </xf>
    <xf numFmtId="187" fontId="2" fillId="2" borderId="13" xfId="1" applyNumberFormat="1" applyFont="1" applyFill="1" applyBorder="1" applyAlignment="1">
      <alignment horizontal="center"/>
    </xf>
    <xf numFmtId="187" fontId="7" fillId="2" borderId="14" xfId="1" applyNumberFormat="1" applyFont="1" applyFill="1" applyBorder="1"/>
    <xf numFmtId="43" fontId="7" fillId="2" borderId="13" xfId="1" applyFont="1" applyFill="1" applyBorder="1"/>
    <xf numFmtId="187" fontId="7" fillId="2" borderId="13" xfId="1" applyNumberFormat="1" applyFont="1" applyFill="1" applyBorder="1"/>
    <xf numFmtId="43" fontId="8" fillId="2" borderId="13" xfId="1" applyNumberFormat="1" applyFont="1" applyFill="1" applyBorder="1" applyAlignment="1">
      <alignment horizontal="center"/>
    </xf>
    <xf numFmtId="2" fontId="2" fillId="2" borderId="13" xfId="1" applyNumberFormat="1" applyFont="1" applyFill="1" applyBorder="1" applyAlignment="1">
      <alignment horizontal="center"/>
    </xf>
    <xf numFmtId="0" fontId="2" fillId="3" borderId="2" xfId="0" applyFont="1" applyFill="1" applyBorder="1"/>
    <xf numFmtId="0" fontId="2" fillId="3" borderId="3" xfId="0" applyFont="1" applyFill="1" applyBorder="1" applyAlignment="1">
      <alignment horizontal="center"/>
    </xf>
    <xf numFmtId="2" fontId="7" fillId="3" borderId="11" xfId="0" applyNumberFormat="1" applyFont="1" applyFill="1" applyBorder="1"/>
    <xf numFmtId="43" fontId="9" fillId="3" borderId="3" xfId="1" applyNumberFormat="1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shrinkToFit="1"/>
    </xf>
    <xf numFmtId="0" fontId="2" fillId="2" borderId="13" xfId="0" applyFont="1" applyFill="1" applyBorder="1" applyAlignment="1">
      <alignment horizontal="center" shrinkToFit="1"/>
    </xf>
    <xf numFmtId="0" fontId="9" fillId="2" borderId="3" xfId="0" applyFont="1" applyFill="1" applyBorder="1" applyAlignment="1">
      <alignment horizontal="center" shrinkToFit="1"/>
    </xf>
    <xf numFmtId="2" fontId="10" fillId="2" borderId="11" xfId="0" applyNumberFormat="1" applyFont="1" applyFill="1" applyBorder="1"/>
    <xf numFmtId="43" fontId="10" fillId="2" borderId="3" xfId="1" applyFont="1" applyFill="1" applyBorder="1"/>
    <xf numFmtId="187" fontId="10" fillId="2" borderId="3" xfId="1" applyNumberFormat="1" applyFont="1" applyFill="1" applyBorder="1"/>
    <xf numFmtId="43" fontId="9" fillId="2" borderId="3" xfId="1" applyNumberFormat="1" applyFont="1" applyFill="1" applyBorder="1" applyAlignment="1">
      <alignment horizontal="center"/>
    </xf>
    <xf numFmtId="0" fontId="4" fillId="2" borderId="15" xfId="0" applyFont="1" applyFill="1" applyBorder="1"/>
    <xf numFmtId="0" fontId="10" fillId="2" borderId="16" xfId="0" applyFont="1" applyFill="1" applyBorder="1" applyAlignment="1">
      <alignment horizontal="left"/>
    </xf>
    <xf numFmtId="0" fontId="11" fillId="2" borderId="16" xfId="0" applyFont="1" applyFill="1" applyBorder="1" applyAlignment="1">
      <alignment horizontal="center" shrinkToFit="1"/>
    </xf>
    <xf numFmtId="187" fontId="4" fillId="2" borderId="16" xfId="1" applyNumberFormat="1" applyFont="1" applyFill="1" applyBorder="1" applyAlignment="1">
      <alignment horizontal="center"/>
    </xf>
    <xf numFmtId="43" fontId="12" fillId="2" borderId="17" xfId="1" applyNumberFormat="1" applyFont="1" applyFill="1" applyBorder="1"/>
    <xf numFmtId="187" fontId="4" fillId="2" borderId="16" xfId="1" applyNumberFormat="1" applyFont="1" applyFill="1" applyBorder="1"/>
    <xf numFmtId="187" fontId="10" fillId="2" borderId="16" xfId="1" applyNumberFormat="1" applyFont="1" applyFill="1" applyBorder="1" applyAlignment="1">
      <alignment horizontal="center"/>
    </xf>
    <xf numFmtId="0" fontId="4" fillId="2" borderId="0" xfId="0" applyFont="1" applyFill="1"/>
    <xf numFmtId="59" fontId="4" fillId="2" borderId="0" xfId="0" applyNumberFormat="1" applyFont="1" applyFill="1"/>
    <xf numFmtId="0" fontId="4" fillId="2" borderId="18" xfId="0" applyFont="1" applyFill="1" applyBorder="1"/>
    <xf numFmtId="0" fontId="11" fillId="2" borderId="17" xfId="0" applyFont="1" applyFill="1" applyBorder="1" applyAlignment="1">
      <alignment horizontal="center" shrinkToFit="1"/>
    </xf>
    <xf numFmtId="187" fontId="12" fillId="2" borderId="17" xfId="1" applyNumberFormat="1" applyFont="1" applyFill="1" applyBorder="1"/>
    <xf numFmtId="187" fontId="4" fillId="2" borderId="17" xfId="1" applyNumberFormat="1" applyFont="1" applyFill="1" applyBorder="1"/>
    <xf numFmtId="187" fontId="4" fillId="2" borderId="0" xfId="0" applyNumberFormat="1" applyFont="1" applyFill="1"/>
    <xf numFmtId="0" fontId="10" fillId="2" borderId="19" xfId="0" applyFont="1" applyFill="1" applyBorder="1" applyAlignment="1">
      <alignment horizontal="left"/>
    </xf>
    <xf numFmtId="0" fontId="11" fillId="2" borderId="19" xfId="0" applyFont="1" applyFill="1" applyBorder="1" applyAlignment="1">
      <alignment horizontal="center" shrinkToFit="1"/>
    </xf>
    <xf numFmtId="187" fontId="4" fillId="2" borderId="19" xfId="1" applyNumberFormat="1" applyFont="1" applyFill="1" applyBorder="1" applyAlignment="1">
      <alignment horizontal="center"/>
    </xf>
    <xf numFmtId="43" fontId="12" fillId="2" borderId="20" xfId="1" applyNumberFormat="1" applyFont="1" applyFill="1" applyBorder="1"/>
    <xf numFmtId="187" fontId="4" fillId="2" borderId="19" xfId="1" applyNumberFormat="1" applyFont="1" applyFill="1" applyBorder="1"/>
    <xf numFmtId="187" fontId="4" fillId="2" borderId="21" xfId="1" applyNumberFormat="1" applyFont="1" applyFill="1" applyBorder="1"/>
    <xf numFmtId="0" fontId="10" fillId="2" borderId="16" xfId="0" applyFont="1" applyFill="1" applyBorder="1" applyAlignment="1">
      <alignment horizontal="left" shrinkToFit="1"/>
    </xf>
    <xf numFmtId="187" fontId="4" fillId="2" borderId="17" xfId="1" applyNumberFormat="1" applyFont="1" applyFill="1" applyBorder="1" applyAlignment="1">
      <alignment horizontal="center"/>
    </xf>
    <xf numFmtId="43" fontId="4" fillId="2" borderId="17" xfId="1" applyFont="1" applyFill="1" applyBorder="1"/>
    <xf numFmtId="0" fontId="7" fillId="2" borderId="22" xfId="0" applyFont="1" applyFill="1" applyBorder="1" applyAlignment="1">
      <alignment horizontal="left"/>
    </xf>
    <xf numFmtId="0" fontId="11" fillId="2" borderId="23" xfId="0" applyFont="1" applyFill="1" applyBorder="1" applyAlignment="1">
      <alignment horizontal="center" shrinkToFit="1"/>
    </xf>
    <xf numFmtId="187" fontId="12" fillId="2" borderId="20" xfId="1" applyNumberFormat="1" applyFont="1" applyFill="1" applyBorder="1"/>
    <xf numFmtId="43" fontId="4" fillId="2" borderId="19" xfId="1" applyFont="1" applyFill="1" applyBorder="1"/>
    <xf numFmtId="43" fontId="4" fillId="2" borderId="19" xfId="1" applyNumberFormat="1" applyFont="1" applyFill="1" applyBorder="1" applyAlignment="1">
      <alignment horizontal="center"/>
    </xf>
    <xf numFmtId="0" fontId="6" fillId="4" borderId="5" xfId="0" applyFont="1" applyFill="1" applyBorder="1" applyAlignment="1">
      <alignment horizontal="left" shrinkToFit="1"/>
    </xf>
    <xf numFmtId="0" fontId="6" fillId="4" borderId="7" xfId="0" applyFont="1" applyFill="1" applyBorder="1" applyAlignment="1">
      <alignment horizontal="left" shrinkToFit="1"/>
    </xf>
    <xf numFmtId="0" fontId="9" fillId="4" borderId="7" xfId="0" applyFont="1" applyFill="1" applyBorder="1" applyAlignment="1">
      <alignment shrinkToFit="1"/>
    </xf>
    <xf numFmtId="187" fontId="4" fillId="4" borderId="10" xfId="1" applyNumberFormat="1" applyFont="1" applyFill="1" applyBorder="1" applyAlignment="1">
      <alignment horizontal="center"/>
    </xf>
    <xf numFmtId="187" fontId="4" fillId="4" borderId="7" xfId="1" applyNumberFormat="1" applyFont="1" applyFill="1" applyBorder="1" applyAlignment="1">
      <alignment horizontal="center"/>
    </xf>
    <xf numFmtId="187" fontId="4" fillId="4" borderId="10" xfId="1" applyNumberFormat="1" applyFont="1" applyFill="1" applyBorder="1"/>
    <xf numFmtId="187" fontId="4" fillId="4" borderId="7" xfId="1" applyNumberFormat="1" applyFont="1" applyFill="1" applyBorder="1"/>
    <xf numFmtId="2" fontId="4" fillId="4" borderId="7" xfId="0" applyNumberFormat="1" applyFont="1" applyFill="1" applyBorder="1"/>
    <xf numFmtId="187" fontId="4" fillId="4" borderId="7" xfId="0" applyNumberFormat="1" applyFont="1" applyFill="1" applyBorder="1"/>
    <xf numFmtId="0" fontId="6" fillId="2" borderId="12" xfId="0" applyFont="1" applyFill="1" applyBorder="1" applyAlignment="1">
      <alignment horizontal="left" shrinkToFit="1"/>
    </xf>
    <xf numFmtId="0" fontId="10" fillId="2" borderId="3" xfId="0" applyFont="1" applyFill="1" applyBorder="1"/>
    <xf numFmtId="187" fontId="4" fillId="2" borderId="13" xfId="1" applyNumberFormat="1" applyFont="1" applyFill="1" applyBorder="1" applyAlignment="1">
      <alignment horizontal="center"/>
    </xf>
    <xf numFmtId="187" fontId="4" fillId="2" borderId="14" xfId="1" applyNumberFormat="1" applyFont="1" applyFill="1" applyBorder="1"/>
    <xf numFmtId="187" fontId="4" fillId="2" borderId="13" xfId="1" applyNumberFormat="1" applyFont="1" applyFill="1" applyBorder="1"/>
    <xf numFmtId="2" fontId="4" fillId="2" borderId="13" xfId="0" applyNumberFormat="1" applyFont="1" applyFill="1" applyBorder="1"/>
    <xf numFmtId="187" fontId="4" fillId="2" borderId="13" xfId="0" applyNumberFormat="1" applyFont="1" applyFill="1" applyBorder="1"/>
    <xf numFmtId="0" fontId="6" fillId="2" borderId="18" xfId="0" applyFont="1" applyFill="1" applyBorder="1" applyAlignment="1">
      <alignment horizontal="left" shrinkToFit="1"/>
    </xf>
    <xf numFmtId="0" fontId="10" fillId="2" borderId="16" xfId="0" applyFont="1" applyFill="1" applyBorder="1"/>
    <xf numFmtId="187" fontId="4" fillId="2" borderId="19" xfId="1" applyNumberFormat="1" applyFont="1" applyFill="1" applyBorder="1" applyAlignment="1">
      <alignment horizontal="right"/>
    </xf>
    <xf numFmtId="187" fontId="4" fillId="2" borderId="20" xfId="1" applyNumberFormat="1" applyFont="1" applyFill="1" applyBorder="1"/>
    <xf numFmtId="2" fontId="4" fillId="2" borderId="19" xfId="0" applyNumberFormat="1" applyFont="1" applyFill="1" applyBorder="1"/>
    <xf numFmtId="187" fontId="4" fillId="2" borderId="19" xfId="0" applyNumberFormat="1" applyFont="1" applyFill="1" applyBorder="1"/>
    <xf numFmtId="0" fontId="2" fillId="3" borderId="11" xfId="0" applyFont="1" applyFill="1" applyBorder="1"/>
    <xf numFmtId="0" fontId="9" fillId="3" borderId="11" xfId="0" applyFont="1" applyFill="1" applyBorder="1" applyAlignment="1">
      <alignment shrinkToFit="1"/>
    </xf>
    <xf numFmtId="187" fontId="2" fillId="3" borderId="11" xfId="0" applyNumberFormat="1" applyFont="1" applyFill="1" applyBorder="1" applyAlignment="1">
      <alignment horizontal="center"/>
    </xf>
    <xf numFmtId="2" fontId="7" fillId="3" borderId="11" xfId="0" applyNumberFormat="1" applyFont="1" applyFill="1" applyBorder="1" applyAlignment="1">
      <alignment horizontal="right"/>
    </xf>
    <xf numFmtId="43" fontId="7" fillId="3" borderId="3" xfId="1" applyFont="1" applyFill="1" applyBorder="1" applyAlignment="1">
      <alignment horizontal="right"/>
    </xf>
    <xf numFmtId="187" fontId="7" fillId="3" borderId="3" xfId="1" applyNumberFormat="1" applyFont="1" applyFill="1" applyBorder="1" applyAlignment="1">
      <alignment horizontal="right"/>
    </xf>
    <xf numFmtId="187" fontId="2" fillId="3" borderId="11" xfId="1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9" xfId="0" applyFont="1" applyFill="1" applyBorder="1"/>
    <xf numFmtId="0" fontId="9" fillId="3" borderId="9" xfId="0" applyFont="1" applyFill="1" applyBorder="1" applyAlignment="1">
      <alignment shrinkToFit="1"/>
    </xf>
    <xf numFmtId="187" fontId="2" fillId="3" borderId="24" xfId="0" applyNumberFormat="1" applyFont="1" applyFill="1" applyBorder="1" applyAlignment="1">
      <alignment horizontal="center"/>
    </xf>
    <xf numFmtId="2" fontId="7" fillId="3" borderId="24" xfId="0" applyNumberFormat="1" applyFont="1" applyFill="1" applyBorder="1" applyAlignment="1">
      <alignment horizontal="right"/>
    </xf>
    <xf numFmtId="43" fontId="7" fillId="3" borderId="9" xfId="1" applyFont="1" applyFill="1" applyBorder="1" applyAlignment="1">
      <alignment horizontal="right"/>
    </xf>
    <xf numFmtId="187" fontId="7" fillId="3" borderId="9" xfId="1" applyNumberFormat="1" applyFont="1" applyFill="1" applyBorder="1" applyAlignment="1">
      <alignment horizontal="right"/>
    </xf>
    <xf numFmtId="187" fontId="2" fillId="3" borderId="24" xfId="0" applyNumberFormat="1" applyFont="1" applyFill="1" applyBorder="1" applyAlignment="1">
      <alignment horizontal="right"/>
    </xf>
    <xf numFmtId="43" fontId="2" fillId="3" borderId="9" xfId="1" applyFont="1" applyFill="1" applyBorder="1"/>
    <xf numFmtId="0" fontId="14" fillId="0" borderId="18" xfId="2" applyFont="1" applyFill="1" applyBorder="1"/>
    <xf numFmtId="0" fontId="2" fillId="0" borderId="19" xfId="0" applyFont="1" applyBorder="1"/>
    <xf numFmtId="187" fontId="2" fillId="2" borderId="19" xfId="1" applyNumberFormat="1" applyFont="1" applyFill="1" applyBorder="1" applyAlignment="1">
      <alignment horizontal="center"/>
    </xf>
    <xf numFmtId="187" fontId="9" fillId="0" borderId="19" xfId="1" applyNumberFormat="1" applyFont="1" applyFill="1" applyBorder="1" applyAlignment="1">
      <alignment horizontal="right"/>
    </xf>
    <xf numFmtId="187" fontId="2" fillId="2" borderId="19" xfId="0" applyNumberFormat="1" applyFont="1" applyFill="1" applyBorder="1" applyAlignment="1">
      <alignment horizontal="right"/>
    </xf>
    <xf numFmtId="187" fontId="11" fillId="2" borderId="19" xfId="1" applyNumberFormat="1" applyFont="1" applyFill="1" applyBorder="1"/>
    <xf numFmtId="187" fontId="2" fillId="2" borderId="20" xfId="0" applyNumberFormat="1" applyFont="1" applyFill="1" applyBorder="1" applyAlignment="1">
      <alignment horizontal="right"/>
    </xf>
    <xf numFmtId="0" fontId="14" fillId="0" borderId="15" xfId="2" applyFont="1" applyFill="1" applyBorder="1"/>
    <xf numFmtId="0" fontId="2" fillId="0" borderId="16" xfId="0" applyFont="1" applyBorder="1"/>
    <xf numFmtId="0" fontId="2" fillId="2" borderId="16" xfId="0" applyNumberFormat="1" applyFont="1" applyFill="1" applyBorder="1" applyAlignment="1">
      <alignment horizontal="right"/>
    </xf>
    <xf numFmtId="187" fontId="2" fillId="2" borderId="16" xfId="1" applyNumberFormat="1" applyFont="1" applyFill="1" applyBorder="1" applyAlignment="1">
      <alignment horizontal="right"/>
    </xf>
    <xf numFmtId="187" fontId="10" fillId="0" borderId="16" xfId="1" applyNumberFormat="1" applyFont="1" applyFill="1" applyBorder="1" applyAlignment="1">
      <alignment horizontal="right"/>
    </xf>
    <xf numFmtId="187" fontId="2" fillId="2" borderId="17" xfId="0" applyNumberFormat="1" applyFont="1" applyFill="1" applyBorder="1" applyAlignment="1">
      <alignment horizontal="right"/>
    </xf>
    <xf numFmtId="43" fontId="2" fillId="2" borderId="16" xfId="1" applyFont="1" applyFill="1" applyBorder="1"/>
    <xf numFmtId="0" fontId="14" fillId="0" borderId="15" xfId="2" applyFont="1" applyFill="1" applyBorder="1" applyAlignment="1">
      <alignment horizontal="left"/>
    </xf>
    <xf numFmtId="0" fontId="14" fillId="0" borderId="16" xfId="2" applyFont="1" applyFill="1" applyBorder="1" applyAlignment="1">
      <alignment horizontal="left"/>
    </xf>
    <xf numFmtId="0" fontId="9" fillId="0" borderId="16" xfId="2" applyFont="1" applyFill="1" applyBorder="1" applyAlignment="1">
      <alignment horizontal="left" shrinkToFit="1"/>
    </xf>
    <xf numFmtId="187" fontId="10" fillId="2" borderId="16" xfId="1" applyNumberFormat="1" applyFont="1" applyFill="1" applyBorder="1" applyAlignment="1">
      <alignment horizontal="right"/>
    </xf>
    <xf numFmtId="187" fontId="2" fillId="2" borderId="16" xfId="1" applyNumberFormat="1" applyFont="1" applyFill="1" applyBorder="1"/>
    <xf numFmtId="0" fontId="2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left"/>
    </xf>
    <xf numFmtId="0" fontId="11" fillId="0" borderId="16" xfId="0" applyFont="1" applyBorder="1" applyAlignment="1">
      <alignment horizontal="left" shrinkToFit="1"/>
    </xf>
    <xf numFmtId="0" fontId="2" fillId="0" borderId="16" xfId="0" applyFont="1" applyBorder="1" applyAlignment="1">
      <alignment horizontal="right"/>
    </xf>
    <xf numFmtId="43" fontId="10" fillId="2" borderId="16" xfId="1" applyFont="1" applyFill="1" applyBorder="1" applyAlignment="1">
      <alignment horizontal="right"/>
    </xf>
    <xf numFmtId="1" fontId="2" fillId="2" borderId="16" xfId="0" applyNumberFormat="1" applyFont="1" applyFill="1" applyBorder="1" applyAlignment="1">
      <alignment horizontal="right"/>
    </xf>
    <xf numFmtId="0" fontId="2" fillId="0" borderId="15" xfId="0" applyFont="1" applyBorder="1" applyAlignment="1">
      <alignment horizontal="center" shrinkToFit="1"/>
    </xf>
    <xf numFmtId="0" fontId="2" fillId="0" borderId="16" xfId="0" applyFont="1" applyBorder="1" applyAlignment="1">
      <alignment horizontal="center" shrinkToFit="1"/>
    </xf>
    <xf numFmtId="0" fontId="9" fillId="0" borderId="16" xfId="0" applyFont="1" applyBorder="1" applyAlignment="1">
      <alignment horizontal="center" shrinkToFit="1"/>
    </xf>
    <xf numFmtId="187" fontId="2" fillId="0" borderId="16" xfId="1" applyNumberFormat="1" applyFont="1" applyBorder="1" applyAlignment="1">
      <alignment horizontal="right"/>
    </xf>
    <xf numFmtId="187" fontId="2" fillId="2" borderId="16" xfId="0" applyNumberFormat="1" applyFont="1" applyFill="1" applyBorder="1" applyAlignment="1">
      <alignment horizontal="right"/>
    </xf>
    <xf numFmtId="0" fontId="2" fillId="0" borderId="16" xfId="0" applyFont="1" applyBorder="1" applyAlignment="1">
      <alignment horizontal="left" shrinkToFit="1"/>
    </xf>
    <xf numFmtId="0" fontId="9" fillId="0" borderId="16" xfId="0" applyFont="1" applyBorder="1" applyAlignment="1">
      <alignment horizontal="left" shrinkToFit="1"/>
    </xf>
    <xf numFmtId="2" fontId="7" fillId="2" borderId="16" xfId="0" applyNumberFormat="1" applyFont="1" applyFill="1" applyBorder="1" applyAlignment="1">
      <alignment horizontal="right"/>
    </xf>
    <xf numFmtId="187" fontId="7" fillId="2" borderId="16" xfId="0" applyNumberFormat="1" applyFont="1" applyFill="1" applyBorder="1" applyAlignment="1">
      <alignment horizontal="right"/>
    </xf>
    <xf numFmtId="0" fontId="2" fillId="2" borderId="15" xfId="0" applyFont="1" applyFill="1" applyBorder="1"/>
    <xf numFmtId="43" fontId="7" fillId="2" borderId="16" xfId="1" applyFont="1" applyFill="1" applyBorder="1" applyAlignment="1">
      <alignment horizontal="right"/>
    </xf>
    <xf numFmtId="43" fontId="2" fillId="2" borderId="16" xfId="1" applyFont="1" applyFill="1" applyBorder="1" applyAlignment="1">
      <alignment horizontal="right"/>
    </xf>
    <xf numFmtId="0" fontId="2" fillId="0" borderId="25" xfId="0" applyFont="1" applyBorder="1" applyAlignment="1">
      <alignment horizontal="left" shrinkToFit="1"/>
    </xf>
    <xf numFmtId="0" fontId="2" fillId="0" borderId="26" xfId="0" applyFont="1" applyBorder="1" applyAlignment="1">
      <alignment horizontal="left" shrinkToFit="1"/>
    </xf>
    <xf numFmtId="0" fontId="2" fillId="0" borderId="21" xfId="0" applyNumberFormat="1" applyFont="1" applyBorder="1" applyAlignment="1"/>
    <xf numFmtId="187" fontId="2" fillId="0" borderId="21" xfId="1" applyNumberFormat="1" applyFont="1" applyBorder="1" applyAlignment="1"/>
    <xf numFmtId="187" fontId="7" fillId="0" borderId="26" xfId="1" applyNumberFormat="1" applyFont="1" applyFill="1" applyBorder="1" applyAlignment="1">
      <alignment horizontal="right"/>
    </xf>
    <xf numFmtId="187" fontId="7" fillId="0" borderId="26" xfId="1" applyNumberFormat="1" applyFont="1" applyBorder="1" applyAlignment="1">
      <alignment horizontal="right"/>
    </xf>
    <xf numFmtId="187" fontId="2" fillId="0" borderId="21" xfId="0" applyNumberFormat="1" applyFont="1" applyFill="1" applyBorder="1" applyAlignment="1">
      <alignment horizontal="right"/>
    </xf>
    <xf numFmtId="43" fontId="2" fillId="0" borderId="26" xfId="1" applyFont="1" applyFill="1" applyBorder="1"/>
    <xf numFmtId="0" fontId="2" fillId="0" borderId="25" xfId="0" applyFont="1" applyBorder="1" applyAlignment="1">
      <alignment horizontal="left" shrinkToFit="1"/>
    </xf>
    <xf numFmtId="0" fontId="15" fillId="0" borderId="26" xfId="0" applyFont="1" applyBorder="1" applyAlignment="1">
      <alignment horizontal="left" shrinkToFit="1"/>
    </xf>
    <xf numFmtId="187" fontId="2" fillId="0" borderId="26" xfId="1" applyNumberFormat="1" applyFont="1" applyFill="1" applyBorder="1" applyAlignment="1">
      <alignment horizontal="right"/>
    </xf>
    <xf numFmtId="0" fontId="2" fillId="0" borderId="15" xfId="0" applyFont="1" applyBorder="1" applyAlignment="1">
      <alignment horizontal="left" shrinkToFit="1"/>
    </xf>
    <xf numFmtId="0" fontId="15" fillId="0" borderId="16" xfId="0" applyFont="1" applyBorder="1" applyAlignment="1">
      <alignment horizontal="left" shrinkToFit="1"/>
    </xf>
    <xf numFmtId="0" fontId="16" fillId="0" borderId="16" xfId="0" applyFont="1" applyBorder="1" applyAlignment="1">
      <alignment horizontal="left" shrinkToFit="1"/>
    </xf>
    <xf numFmtId="0" fontId="2" fillId="0" borderId="16" xfId="0" applyNumberFormat="1" applyFont="1" applyBorder="1" applyAlignment="1"/>
    <xf numFmtId="187" fontId="2" fillId="0" borderId="16" xfId="1" applyNumberFormat="1" applyFont="1" applyBorder="1" applyAlignment="1"/>
    <xf numFmtId="43" fontId="7" fillId="0" borderId="16" xfId="1" applyNumberFormat="1" applyFont="1" applyFill="1" applyBorder="1" applyAlignment="1">
      <alignment horizontal="right"/>
    </xf>
    <xf numFmtId="187" fontId="2" fillId="0" borderId="16" xfId="1" applyNumberFormat="1" applyFont="1" applyFill="1" applyBorder="1" applyAlignment="1">
      <alignment horizontal="right"/>
    </xf>
    <xf numFmtId="43" fontId="4" fillId="2" borderId="27" xfId="1" applyFont="1" applyFill="1" applyBorder="1"/>
    <xf numFmtId="187" fontId="7" fillId="0" borderId="16" xfId="1" applyNumberFormat="1" applyFont="1" applyBorder="1" applyAlignment="1">
      <alignment horizontal="right"/>
    </xf>
    <xf numFmtId="187" fontId="2" fillId="0" borderId="17" xfId="0" applyNumberFormat="1" applyFont="1" applyFill="1" applyBorder="1" applyAlignment="1">
      <alignment horizontal="right"/>
    </xf>
    <xf numFmtId="43" fontId="2" fillId="0" borderId="16" xfId="1" applyFont="1" applyFill="1" applyBorder="1"/>
    <xf numFmtId="43" fontId="4" fillId="4" borderId="10" xfId="1" applyFont="1" applyFill="1" applyBorder="1"/>
    <xf numFmtId="187" fontId="7" fillId="0" borderId="22" xfId="1" applyNumberFormat="1" applyFont="1" applyBorder="1" applyAlignment="1">
      <alignment horizontal="right"/>
    </xf>
    <xf numFmtId="187" fontId="2" fillId="0" borderId="27" xfId="0" applyNumberFormat="1" applyFont="1" applyFill="1" applyBorder="1" applyAlignment="1">
      <alignment horizontal="right"/>
    </xf>
    <xf numFmtId="43" fontId="2" fillId="0" borderId="22" xfId="1" applyFont="1" applyFill="1" applyBorder="1"/>
    <xf numFmtId="0" fontId="2" fillId="0" borderId="28" xfId="0" applyFont="1" applyBorder="1" applyAlignment="1">
      <alignment horizontal="left" shrinkToFit="1"/>
    </xf>
    <xf numFmtId="0" fontId="15" fillId="0" borderId="23" xfId="0" applyFont="1" applyBorder="1" applyAlignment="1">
      <alignment horizontal="left" shrinkToFit="1"/>
    </xf>
    <xf numFmtId="0" fontId="16" fillId="0" borderId="23" xfId="0" applyFont="1" applyBorder="1" applyAlignment="1">
      <alignment horizontal="left" shrinkToFit="1"/>
    </xf>
    <xf numFmtId="0" fontId="2" fillId="0" borderId="23" xfId="0" applyNumberFormat="1" applyFont="1" applyBorder="1" applyAlignment="1"/>
    <xf numFmtId="187" fontId="2" fillId="0" borderId="23" xfId="1" applyNumberFormat="1" applyFont="1" applyBorder="1" applyAlignment="1"/>
    <xf numFmtId="187" fontId="7" fillId="0" borderId="23" xfId="1" applyNumberFormat="1" applyFont="1" applyFill="1" applyBorder="1" applyAlignment="1">
      <alignment horizontal="right"/>
    </xf>
    <xf numFmtId="187" fontId="2" fillId="0" borderId="23" xfId="1" applyNumberFormat="1" applyFont="1" applyFill="1" applyBorder="1" applyAlignment="1">
      <alignment horizontal="right"/>
    </xf>
    <xf numFmtId="43" fontId="4" fillId="2" borderId="9" xfId="1" applyFont="1" applyFill="1" applyBorder="1"/>
    <xf numFmtId="187" fontId="7" fillId="0" borderId="23" xfId="1" applyNumberFormat="1" applyFont="1" applyBorder="1" applyAlignment="1">
      <alignment horizontal="right"/>
    </xf>
    <xf numFmtId="187" fontId="2" fillId="0" borderId="29" xfId="0" applyNumberFormat="1" applyFont="1" applyFill="1" applyBorder="1" applyAlignment="1">
      <alignment horizontal="right"/>
    </xf>
    <xf numFmtId="43" fontId="2" fillId="0" borderId="23" xfId="1" applyFont="1" applyFill="1" applyBorder="1"/>
    <xf numFmtId="0" fontId="17" fillId="0" borderId="0" xfId="0" applyFont="1" applyBorder="1"/>
    <xf numFmtId="0" fontId="17" fillId="0" borderId="0" xfId="0" applyFont="1" applyBorder="1" applyAlignment="1">
      <alignment shrinkToFit="1"/>
    </xf>
    <xf numFmtId="0" fontId="17" fillId="0" borderId="0" xfId="0" applyNumberFormat="1" applyFont="1" applyBorder="1" applyAlignment="1">
      <alignment horizontal="right"/>
    </xf>
    <xf numFmtId="187" fontId="17" fillId="0" borderId="0" xfId="0" applyNumberFormat="1" applyFont="1" applyBorder="1" applyAlignment="1">
      <alignment horizontal="right"/>
    </xf>
    <xf numFmtId="0" fontId="17" fillId="0" borderId="0" xfId="0" applyFont="1"/>
    <xf numFmtId="0" fontId="3" fillId="0" borderId="0" xfId="0" applyFont="1" applyBorder="1"/>
    <xf numFmtId="0" fontId="15" fillId="0" borderId="0" xfId="0" applyFont="1" applyBorder="1"/>
    <xf numFmtId="0" fontId="15" fillId="0" borderId="0" xfId="0" applyFont="1" applyBorder="1" applyAlignment="1">
      <alignment shrinkToFi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2" fillId="0" borderId="0" xfId="0" applyFont="1" applyBorder="1"/>
    <xf numFmtId="0" fontId="2" fillId="0" borderId="0" xfId="0" applyFont="1" applyBorder="1" applyAlignment="1">
      <alignment shrinkToFit="1"/>
    </xf>
    <xf numFmtId="0" fontId="3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Fill="1" applyBorder="1"/>
    <xf numFmtId="0" fontId="7" fillId="0" borderId="0" xfId="0" applyFont="1" applyFill="1" applyBorder="1"/>
    <xf numFmtId="0" fontId="2" fillId="0" borderId="0" xfId="0" applyFont="1"/>
    <xf numFmtId="0" fontId="2" fillId="0" borderId="0" xfId="0" applyFont="1" applyAlignment="1">
      <alignment shrinkToFit="1"/>
    </xf>
    <xf numFmtId="0" fontId="10" fillId="0" borderId="0" xfId="0" applyFont="1"/>
    <xf numFmtId="0" fontId="15" fillId="0" borderId="0" xfId="0" applyFont="1"/>
    <xf numFmtId="0" fontId="15" fillId="0" borderId="0" xfId="0" applyFont="1" applyAlignment="1">
      <alignment shrinkToFit="1"/>
    </xf>
    <xf numFmtId="43" fontId="3" fillId="0" borderId="0" xfId="0" applyNumberFormat="1" applyFont="1" applyAlignment="1">
      <alignment horizontal="center"/>
    </xf>
    <xf numFmtId="0" fontId="3" fillId="0" borderId="0" xfId="0" applyFont="1" applyAlignment="1">
      <alignment shrinkToFit="1"/>
    </xf>
  </cellXfs>
  <cellStyles count="3">
    <cellStyle name="เครื่องหมายจุลภาค" xfId="1" builtinId="3"/>
    <cellStyle name="ปกติ" xfId="0" builtinId="0"/>
    <cellStyle name="ปกติ_แผนปี50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19;&#3640;&#3611;&#3612;&#3621;&#3585;&#3634;&#3619;&#3604;&#3635;&#3648;&#3609;&#3636;&#3609;&#3591;&#3634;&#3609;&#3611;&#3637;%205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เป้าหมายต้นปี"/>
      <sheetName val="สรุปผลการดำเนินงาน"/>
      <sheetName val="รายทีม"/>
      <sheetName val="Sheet3"/>
      <sheetName val="โลจิสติกส์ยก"/>
      <sheetName val="โลจิสติกส์เสริม"/>
      <sheetName val="ภาษารองรับอาเ"/>
      <sheetName val="ครัวไทยครัวโลก"/>
      <sheetName val="ยานยนต์"/>
      <sheetName val="ยกท่องเที่ยว"/>
      <sheetName val="เสริมท่องเที่ยว"/>
      <sheetName val="ท่องเที่ยวตามสมรรถนะ"/>
      <sheetName val="เตรียมอาเ"/>
      <sheetName val="ยกอาเ"/>
      <sheetName val="กลุ่มเฉพาะ"/>
      <sheetName val="เพิ่มโอกาส"/>
      <sheetName val="อิสระ"/>
      <sheetName val="ทดสอบฯ"/>
      <sheetName val="เพิ่มขีดความสามารถ"/>
      <sheetName val="รับรองหลักสูตร"/>
      <sheetName val="Sheet1"/>
      <sheetName val="Sheet2"/>
    </sheetNames>
    <sheetDataSet>
      <sheetData sheetId="0"/>
      <sheetData sheetId="1"/>
      <sheetData sheetId="2">
        <row r="30">
          <cell r="I30" t="e">
            <v>#REF!</v>
          </cell>
        </row>
      </sheetData>
      <sheetData sheetId="3"/>
      <sheetData sheetId="4">
        <row r="13">
          <cell r="L13">
            <v>25320</v>
          </cell>
        </row>
      </sheetData>
      <sheetData sheetId="5">
        <row r="12">
          <cell r="V12">
            <v>16</v>
          </cell>
        </row>
        <row r="13">
          <cell r="L13">
            <v>14100</v>
          </cell>
        </row>
      </sheetData>
      <sheetData sheetId="6">
        <row r="12">
          <cell r="V12">
            <v>164</v>
          </cell>
        </row>
        <row r="13">
          <cell r="L13">
            <v>326600</v>
          </cell>
          <cell r="AB13">
            <v>164</v>
          </cell>
        </row>
      </sheetData>
      <sheetData sheetId="7">
        <row r="12">
          <cell r="V12">
            <v>21</v>
          </cell>
          <cell r="AB12">
            <v>0</v>
          </cell>
        </row>
        <row r="13">
          <cell r="L13">
            <v>39140</v>
          </cell>
        </row>
      </sheetData>
      <sheetData sheetId="8">
        <row r="12">
          <cell r="V12">
            <v>0</v>
          </cell>
          <cell r="AB12">
            <v>0</v>
          </cell>
        </row>
        <row r="13">
          <cell r="L13">
            <v>0</v>
          </cell>
        </row>
      </sheetData>
      <sheetData sheetId="9">
        <row r="12">
          <cell r="V12">
            <v>44</v>
          </cell>
          <cell r="AB12">
            <v>20</v>
          </cell>
        </row>
        <row r="13">
          <cell r="L13">
            <v>78200</v>
          </cell>
        </row>
      </sheetData>
      <sheetData sheetId="10">
        <row r="12">
          <cell r="V12">
            <v>62</v>
          </cell>
          <cell r="AB12">
            <v>62</v>
          </cell>
        </row>
        <row r="13">
          <cell r="L13">
            <v>115450</v>
          </cell>
        </row>
      </sheetData>
      <sheetData sheetId="11">
        <row r="12">
          <cell r="V12">
            <v>0</v>
          </cell>
          <cell r="AB12">
            <v>0</v>
          </cell>
        </row>
        <row r="13">
          <cell r="L13">
            <v>0</v>
          </cell>
        </row>
      </sheetData>
      <sheetData sheetId="12">
        <row r="11">
          <cell r="L11">
            <v>36600</v>
          </cell>
          <cell r="V11">
            <v>15</v>
          </cell>
          <cell r="AB11">
            <v>0</v>
          </cell>
        </row>
      </sheetData>
      <sheetData sheetId="13">
        <row r="11">
          <cell r="AD11">
            <v>385</v>
          </cell>
        </row>
        <row r="12">
          <cell r="K12">
            <v>668080</v>
          </cell>
          <cell r="X12">
            <v>404</v>
          </cell>
        </row>
      </sheetData>
      <sheetData sheetId="14">
        <row r="10">
          <cell r="L10">
            <v>34000</v>
          </cell>
        </row>
        <row r="11">
          <cell r="V11">
            <v>151</v>
          </cell>
          <cell r="AB11">
            <v>99</v>
          </cell>
        </row>
      </sheetData>
      <sheetData sheetId="15">
        <row r="9">
          <cell r="V9">
            <v>86</v>
          </cell>
          <cell r="AA9">
            <v>86</v>
          </cell>
        </row>
      </sheetData>
      <sheetData sheetId="16">
        <row r="10">
          <cell r="V10">
            <v>0</v>
          </cell>
          <cell r="AB10">
            <v>0</v>
          </cell>
        </row>
      </sheetData>
      <sheetData sheetId="17">
        <row r="10">
          <cell r="K10">
            <v>62462</v>
          </cell>
          <cell r="U10">
            <v>176</v>
          </cell>
          <cell r="AA10">
            <v>66</v>
          </cell>
        </row>
      </sheetData>
      <sheetData sheetId="18">
        <row r="12">
          <cell r="U12">
            <v>24</v>
          </cell>
        </row>
        <row r="13">
          <cell r="AA13">
            <v>24</v>
          </cell>
        </row>
        <row r="31">
          <cell r="U31">
            <v>23</v>
          </cell>
          <cell r="AA31">
            <v>0</v>
          </cell>
        </row>
      </sheetData>
      <sheetData sheetId="19">
        <row r="8">
          <cell r="H8">
            <v>13759</v>
          </cell>
          <cell r="K8">
            <v>0</v>
          </cell>
        </row>
      </sheetData>
      <sheetData sheetId="20"/>
      <sheetData sheetId="2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4"/>
  <sheetViews>
    <sheetView tabSelected="1" workbookViewId="0">
      <selection activeCell="D14" sqref="D14"/>
    </sheetView>
  </sheetViews>
  <sheetFormatPr defaultColWidth="12.75" defaultRowHeight="21"/>
  <cols>
    <col min="1" max="2" width="12.75" style="3"/>
    <col min="3" max="3" width="12.75" style="239"/>
    <col min="4" max="5" width="12.75" style="3"/>
    <col min="6" max="6" width="12.75" style="235"/>
    <col min="7" max="7" width="12.75" style="3"/>
    <col min="8" max="9" width="12.75" style="235"/>
    <col min="10" max="16384" width="12.75" style="3"/>
  </cols>
  <sheetData>
    <row r="1" spans="1:14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</row>
    <row r="2" spans="1:14">
      <c r="A2" s="1" t="s">
        <v>1</v>
      </c>
      <c r="B2" s="1"/>
      <c r="C2" s="1"/>
      <c r="D2" s="1"/>
      <c r="E2" s="1"/>
      <c r="F2" s="1"/>
      <c r="G2" s="2"/>
      <c r="H2" s="2"/>
      <c r="I2" s="2"/>
      <c r="J2" s="2"/>
      <c r="K2" s="2"/>
    </row>
    <row r="3" spans="1:14">
      <c r="A3" s="4" t="s">
        <v>2</v>
      </c>
      <c r="B3" s="4"/>
      <c r="C3" s="4"/>
      <c r="D3" s="4"/>
      <c r="E3" s="4"/>
      <c r="F3" s="4"/>
      <c r="G3" s="5"/>
      <c r="H3" s="5" t="s">
        <v>3</v>
      </c>
      <c r="I3" s="5"/>
      <c r="J3" s="5"/>
      <c r="K3" s="5"/>
    </row>
    <row r="4" spans="1:14">
      <c r="A4" s="6" t="s">
        <v>4</v>
      </c>
      <c r="B4" s="7"/>
      <c r="C4" s="8" t="s">
        <v>4</v>
      </c>
      <c r="D4" s="9" t="s">
        <v>5</v>
      </c>
      <c r="E4" s="10"/>
      <c r="F4" s="11"/>
      <c r="G4" s="12"/>
      <c r="H4" s="13"/>
      <c r="I4" s="14" t="s">
        <v>6</v>
      </c>
      <c r="J4" s="15"/>
      <c r="K4" s="16"/>
    </row>
    <row r="5" spans="1:14">
      <c r="A5" s="17"/>
      <c r="B5" s="18"/>
      <c r="C5" s="19" t="s">
        <v>7</v>
      </c>
      <c r="D5" s="20" t="s">
        <v>8</v>
      </c>
      <c r="E5" s="21" t="s">
        <v>9</v>
      </c>
      <c r="F5" s="22" t="s">
        <v>10</v>
      </c>
      <c r="G5" s="23" t="s">
        <v>11</v>
      </c>
      <c r="H5" s="22" t="s">
        <v>10</v>
      </c>
      <c r="I5" s="22" t="s">
        <v>12</v>
      </c>
      <c r="J5" s="20" t="s">
        <v>13</v>
      </c>
      <c r="K5" s="24" t="s">
        <v>10</v>
      </c>
    </row>
    <row r="6" spans="1:14">
      <c r="A6" s="25" t="s">
        <v>3</v>
      </c>
      <c r="B6" s="26" t="s">
        <v>14</v>
      </c>
      <c r="C6" s="27"/>
      <c r="D6" s="28">
        <f>D8+D11+D21+D24</f>
        <v>13485</v>
      </c>
      <c r="E6" s="28">
        <f>E11+E21+E24</f>
        <v>14906</v>
      </c>
      <c r="F6" s="29">
        <f t="shared" ref="F6:F14" si="0">E6*100/D6</f>
        <v>110.53763440860214</v>
      </c>
      <c r="G6" s="28">
        <f>G11+G21+G24</f>
        <v>906</v>
      </c>
      <c r="H6" s="30">
        <f>G6*100/E6</f>
        <v>6.0780893599892662</v>
      </c>
      <c r="I6" s="31">
        <f>I7</f>
        <v>2765200</v>
      </c>
      <c r="J6" s="32" t="e">
        <f>J11+J24+J21</f>
        <v>#REF!</v>
      </c>
      <c r="K6" s="33" t="e">
        <f>J6*100/I6</f>
        <v>#REF!</v>
      </c>
      <c r="N6" s="3" t="s">
        <v>3</v>
      </c>
    </row>
    <row r="7" spans="1:14">
      <c r="A7" s="34"/>
      <c r="B7" s="35" t="s">
        <v>15</v>
      </c>
      <c r="C7" s="36"/>
      <c r="D7" s="28">
        <f>D8+D11+D21+D26+D27+D28+D34</f>
        <v>1485</v>
      </c>
      <c r="E7" s="28">
        <f>E11+E21+E26+E27+E28+E34</f>
        <v>1147</v>
      </c>
      <c r="F7" s="29">
        <f t="shared" si="0"/>
        <v>77.239057239057246</v>
      </c>
      <c r="G7" s="28">
        <f>G11+G21+G26+G27+G28+G34</f>
        <v>906</v>
      </c>
      <c r="H7" s="30">
        <f>G7*100/E7</f>
        <v>78.988666085440272</v>
      </c>
      <c r="I7" s="31">
        <f>I8+I10+I11+I21+I24</f>
        <v>2765200</v>
      </c>
      <c r="J7" s="32" t="e">
        <f>J11+J21+J26+J27+J28+J34</f>
        <v>#REF!</v>
      </c>
      <c r="K7" s="33" t="e">
        <f>J7*100/I7</f>
        <v>#REF!</v>
      </c>
    </row>
    <row r="8" spans="1:14">
      <c r="A8" s="37" t="s">
        <v>16</v>
      </c>
      <c r="B8" s="38"/>
      <c r="C8" s="39" t="s">
        <v>3</v>
      </c>
      <c r="D8" s="40">
        <v>60</v>
      </c>
      <c r="E8" s="40">
        <f>E9+E10</f>
        <v>56</v>
      </c>
      <c r="F8" s="41">
        <f t="shared" si="0"/>
        <v>93.333333333333329</v>
      </c>
      <c r="G8" s="40">
        <f>SUM(G9:G10)</f>
        <v>50</v>
      </c>
      <c r="H8" s="42">
        <f>G8*100/E8</f>
        <v>89.285714285714292</v>
      </c>
      <c r="I8" s="43">
        <v>74000</v>
      </c>
      <c r="J8" s="44">
        <f>[1]โลจิสติกส์ยก!L13</f>
        <v>25320</v>
      </c>
      <c r="K8" s="33"/>
    </row>
    <row r="9" spans="1:14" s="54" customFormat="1">
      <c r="A9" s="45"/>
      <c r="B9" s="46"/>
      <c r="C9" s="47" t="s">
        <v>17</v>
      </c>
      <c r="D9" s="48">
        <v>40</v>
      </c>
      <c r="E9" s="48">
        <v>40</v>
      </c>
      <c r="F9" s="49">
        <v>100</v>
      </c>
      <c r="G9" s="48">
        <v>34</v>
      </c>
      <c r="H9" s="50"/>
      <c r="I9" s="51"/>
      <c r="J9" s="52"/>
      <c r="K9" s="53"/>
    </row>
    <row r="10" spans="1:14" s="54" customFormat="1">
      <c r="A10" s="55"/>
      <c r="B10" s="56"/>
      <c r="C10" s="57" t="s">
        <v>18</v>
      </c>
      <c r="D10" s="58">
        <v>20</v>
      </c>
      <c r="E10" s="58">
        <f>[1]โลจิสติกส์เสริม!V12</f>
        <v>16</v>
      </c>
      <c r="F10" s="59">
        <f t="shared" si="0"/>
        <v>80</v>
      </c>
      <c r="G10" s="58">
        <v>16</v>
      </c>
      <c r="H10" s="60"/>
      <c r="I10" s="61">
        <v>28000</v>
      </c>
      <c r="J10" s="62">
        <f>[1]โลจิสติกส์เสริม!L13</f>
        <v>14100</v>
      </c>
      <c r="K10" s="63"/>
    </row>
    <row r="11" spans="1:14">
      <c r="A11" s="64" t="s">
        <v>19</v>
      </c>
      <c r="B11" s="65"/>
      <c r="C11" s="39"/>
      <c r="D11" s="40">
        <f>D12</f>
        <v>905</v>
      </c>
      <c r="E11" s="40">
        <f>E12</f>
        <v>710</v>
      </c>
      <c r="F11" s="66">
        <f t="shared" si="0"/>
        <v>78.453038674033152</v>
      </c>
      <c r="G11" s="40">
        <f>G12</f>
        <v>631</v>
      </c>
      <c r="H11" s="42">
        <f>G11*100/E11</f>
        <v>88.873239436619713</v>
      </c>
      <c r="I11" s="43">
        <f>I12</f>
        <v>2213200</v>
      </c>
      <c r="J11" s="67">
        <f>J12</f>
        <v>1264070</v>
      </c>
      <c r="K11" s="33">
        <f>J11*100/I11</f>
        <v>57.115037050424725</v>
      </c>
    </row>
    <row r="12" spans="1:14" s="54" customFormat="1">
      <c r="A12" s="68" t="s">
        <v>20</v>
      </c>
      <c r="B12" s="69"/>
      <c r="C12" s="70"/>
      <c r="D12" s="48">
        <f>SUM(D13:D20)</f>
        <v>905</v>
      </c>
      <c r="E12" s="48">
        <f>SUM(E13:E20)</f>
        <v>710</v>
      </c>
      <c r="F12" s="71">
        <f t="shared" si="0"/>
        <v>78.453038674033152</v>
      </c>
      <c r="G12" s="48">
        <f>SUM(G13:G20)</f>
        <v>631</v>
      </c>
      <c r="H12" s="72">
        <f>G12*100/E12</f>
        <v>88.873239436619713</v>
      </c>
      <c r="I12" s="73">
        <f>SUM(I13:I20)</f>
        <v>2213200</v>
      </c>
      <c r="J12" s="74">
        <f>SUM(J13:J20)</f>
        <v>1264070</v>
      </c>
      <c r="K12" s="48"/>
    </row>
    <row r="13" spans="1:14" s="82" customFormat="1" ht="18.75">
      <c r="A13" s="75"/>
      <c r="B13" s="76" t="s">
        <v>21</v>
      </c>
      <c r="C13" s="77" t="s">
        <v>17</v>
      </c>
      <c r="D13" s="78">
        <v>190</v>
      </c>
      <c r="E13" s="78">
        <f>[1]ภาษารองรับอาเ!V12</f>
        <v>164</v>
      </c>
      <c r="F13" s="79">
        <f t="shared" si="0"/>
        <v>86.315789473684205</v>
      </c>
      <c r="G13" s="80">
        <f>[1]ภาษารองรับอาเ!AB13</f>
        <v>164</v>
      </c>
      <c r="H13" s="80">
        <f>G13*100/E13</f>
        <v>100</v>
      </c>
      <c r="I13" s="80">
        <v>408000</v>
      </c>
      <c r="J13" s="81">
        <f>[1]ภาษารองรับอาเ!L13</f>
        <v>326600</v>
      </c>
      <c r="K13" s="78"/>
      <c r="M13" s="83"/>
    </row>
    <row r="14" spans="1:14" s="82" customFormat="1" ht="18.75">
      <c r="A14" s="84"/>
      <c r="B14" s="76" t="s">
        <v>22</v>
      </c>
      <c r="C14" s="85" t="s">
        <v>17</v>
      </c>
      <c r="D14" s="78">
        <v>60</v>
      </c>
      <c r="E14" s="78">
        <f>[1]ครัวไทยครัวโลก!V12</f>
        <v>21</v>
      </c>
      <c r="F14" s="86">
        <f t="shared" si="0"/>
        <v>35</v>
      </c>
      <c r="G14" s="80">
        <f>[1]ครัวไทยครัวโลก!AB12</f>
        <v>0</v>
      </c>
      <c r="H14" s="87">
        <f>G14*100/E14</f>
        <v>0</v>
      </c>
      <c r="I14" s="80">
        <v>117000</v>
      </c>
      <c r="J14" s="78">
        <f>[1]ครัวไทยครัวโลก!L13</f>
        <v>39140</v>
      </c>
      <c r="K14" s="78"/>
      <c r="M14" s="88"/>
    </row>
    <row r="15" spans="1:14" s="82" customFormat="1" ht="18.75">
      <c r="A15" s="84"/>
      <c r="B15" s="89" t="s">
        <v>23</v>
      </c>
      <c r="C15" s="90"/>
      <c r="D15" s="91">
        <v>20</v>
      </c>
      <c r="E15" s="91">
        <f>[1]ยานยนต์!V12</f>
        <v>0</v>
      </c>
      <c r="F15" s="92"/>
      <c r="G15" s="93">
        <f>[1]ยานยนต์!AB12</f>
        <v>0</v>
      </c>
      <c r="H15" s="94"/>
      <c r="I15" s="93">
        <v>29000</v>
      </c>
      <c r="J15" s="91">
        <f>[1]ยานยนต์!L13</f>
        <v>0</v>
      </c>
      <c r="K15" s="91"/>
      <c r="M15" s="88"/>
    </row>
    <row r="16" spans="1:14" s="82" customFormat="1" ht="18.75">
      <c r="A16" s="75"/>
      <c r="B16" s="95" t="s">
        <v>24</v>
      </c>
      <c r="C16" s="77" t="s">
        <v>17</v>
      </c>
      <c r="D16" s="96">
        <v>60</v>
      </c>
      <c r="E16" s="78">
        <f>[1]ยกท่องเที่ยว!V12</f>
        <v>44</v>
      </c>
      <c r="F16" s="79">
        <f>E16*100/D16</f>
        <v>73.333333333333329</v>
      </c>
      <c r="G16" s="80">
        <f>[1]ยกท่องเที่ยว!AB12</f>
        <v>20</v>
      </c>
      <c r="H16" s="87">
        <f>G16*100/E16</f>
        <v>45.454545454545453</v>
      </c>
      <c r="I16" s="80">
        <v>141000</v>
      </c>
      <c r="J16" s="78">
        <f>[1]ยกท่องเที่ยว!L13</f>
        <v>78200</v>
      </c>
      <c r="K16" s="78"/>
    </row>
    <row r="17" spans="1:13" s="82" customFormat="1" ht="18.75">
      <c r="A17" s="75"/>
      <c r="B17" s="76" t="s">
        <v>25</v>
      </c>
      <c r="C17" s="77" t="s">
        <v>18</v>
      </c>
      <c r="D17" s="96">
        <v>100</v>
      </c>
      <c r="E17" s="78">
        <f>[1]เสริมท่องเที่ยว!V12</f>
        <v>62</v>
      </c>
      <c r="F17" s="86">
        <f>E17*100/D17</f>
        <v>62</v>
      </c>
      <c r="G17" s="80">
        <f>[1]เสริมท่องเที่ยว!AB12</f>
        <v>62</v>
      </c>
      <c r="H17" s="87">
        <f>G17*100/E17</f>
        <v>100</v>
      </c>
      <c r="I17" s="80">
        <v>145000</v>
      </c>
      <c r="J17" s="78">
        <f>[1]เสริมท่องเที่ยว!L13</f>
        <v>115450</v>
      </c>
      <c r="K17" s="78"/>
    </row>
    <row r="18" spans="1:13" s="82" customFormat="1" ht="18.75">
      <c r="A18" s="75"/>
      <c r="B18" s="95" t="s">
        <v>26</v>
      </c>
      <c r="C18" s="77" t="s">
        <v>17</v>
      </c>
      <c r="D18" s="96">
        <v>40</v>
      </c>
      <c r="E18" s="78">
        <f>[1]ท่องเที่ยวตามสมรรถนะ!V12</f>
        <v>0</v>
      </c>
      <c r="F18" s="79"/>
      <c r="G18" s="80">
        <f>[1]ท่องเที่ยวตามสมรรถนะ!AB12</f>
        <v>0</v>
      </c>
      <c r="H18" s="87"/>
      <c r="I18" s="80">
        <v>160000</v>
      </c>
      <c r="J18" s="78">
        <f>[1]ท่องเที่ยวตามสมรรถนะ!L13</f>
        <v>0</v>
      </c>
      <c r="K18" s="78"/>
    </row>
    <row r="19" spans="1:13" s="82" customFormat="1" ht="18.75">
      <c r="A19" s="75"/>
      <c r="B19" s="76" t="s">
        <v>27</v>
      </c>
      <c r="C19" s="77" t="s">
        <v>28</v>
      </c>
      <c r="D19" s="96">
        <v>15</v>
      </c>
      <c r="E19" s="78">
        <f>[1]เตรียมอาเ!V11</f>
        <v>15</v>
      </c>
      <c r="F19" s="86">
        <f>E19*100/D19</f>
        <v>100</v>
      </c>
      <c r="G19" s="80">
        <f>[1]เตรียมอาเ!AB11</f>
        <v>0</v>
      </c>
      <c r="H19" s="97">
        <f>G19*100/E19</f>
        <v>0</v>
      </c>
      <c r="I19" s="80">
        <v>268200</v>
      </c>
      <c r="J19" s="78">
        <f>[1]เตรียมอาเ!L11</f>
        <v>36600</v>
      </c>
      <c r="K19" s="78"/>
      <c r="M19" s="82" t="s">
        <v>3</v>
      </c>
    </row>
    <row r="20" spans="1:13" s="82" customFormat="1" ht="18.75">
      <c r="A20" s="84"/>
      <c r="B20" s="98" t="s">
        <v>29</v>
      </c>
      <c r="C20" s="99" t="s">
        <v>17</v>
      </c>
      <c r="D20" s="91">
        <v>420</v>
      </c>
      <c r="E20" s="91">
        <f>[1]ยกอาเ!X12</f>
        <v>404</v>
      </c>
      <c r="F20" s="100">
        <f>E20*100/D20</f>
        <v>96.19047619047619</v>
      </c>
      <c r="G20" s="93">
        <f>[1]ยกอาเ!AD11</f>
        <v>385</v>
      </c>
      <c r="H20" s="101">
        <f>G20*100/E20</f>
        <v>95.297029702970292</v>
      </c>
      <c r="I20" s="93">
        <v>945000</v>
      </c>
      <c r="J20" s="102">
        <f>[1]ยกอาเ!K12</f>
        <v>668080</v>
      </c>
      <c r="K20" s="91"/>
    </row>
    <row r="21" spans="1:13" s="82" customFormat="1" ht="18.75">
      <c r="A21" s="103" t="s">
        <v>30</v>
      </c>
      <c r="B21" s="104"/>
      <c r="C21" s="105"/>
      <c r="D21" s="106">
        <f>SUM(D22)</f>
        <v>160</v>
      </c>
      <c r="E21" s="107">
        <f>E22</f>
        <v>151</v>
      </c>
      <c r="F21" s="108">
        <f>E21*100/D21</f>
        <v>94.375</v>
      </c>
      <c r="G21" s="109">
        <f>G22</f>
        <v>99</v>
      </c>
      <c r="H21" s="110">
        <f>G21*100/E21</f>
        <v>65.562913907284766</v>
      </c>
      <c r="I21" s="111">
        <f>SUM(I22:I23)</f>
        <v>128000</v>
      </c>
      <c r="J21" s="107">
        <f>SUM(J22:J23)</f>
        <v>34000</v>
      </c>
      <c r="K21" s="107"/>
    </row>
    <row r="22" spans="1:13" s="82" customFormat="1" ht="18.75">
      <c r="A22" s="112"/>
      <c r="B22" s="113" t="s">
        <v>31</v>
      </c>
      <c r="C22" s="77" t="s">
        <v>18</v>
      </c>
      <c r="D22" s="114">
        <v>160</v>
      </c>
      <c r="E22" s="114">
        <f>[1]กลุ่มเฉพาะ!V11</f>
        <v>151</v>
      </c>
      <c r="F22" s="115">
        <f>E22*100/D22</f>
        <v>94.375</v>
      </c>
      <c r="G22" s="116">
        <f>[1]กลุ่มเฉพาะ!AB11</f>
        <v>99</v>
      </c>
      <c r="H22" s="117">
        <f>G22*100/E22</f>
        <v>65.562913907284766</v>
      </c>
      <c r="I22" s="118">
        <v>128000</v>
      </c>
      <c r="J22" s="114">
        <f>[1]กลุ่มเฉพาะ!L10</f>
        <v>34000</v>
      </c>
      <c r="K22" s="114"/>
    </row>
    <row r="23" spans="1:13" s="82" customFormat="1" ht="18.75">
      <c r="A23" s="119"/>
      <c r="B23" s="120" t="s">
        <v>32</v>
      </c>
      <c r="C23" s="90"/>
      <c r="D23" s="121" t="s">
        <v>33</v>
      </c>
      <c r="E23" s="91"/>
      <c r="F23" s="122"/>
      <c r="G23" s="93"/>
      <c r="H23" s="123"/>
      <c r="I23" s="124"/>
      <c r="J23" s="91"/>
      <c r="K23" s="91"/>
    </row>
    <row r="24" spans="1:13">
      <c r="A24" s="125" t="s">
        <v>34</v>
      </c>
      <c r="B24" s="125"/>
      <c r="C24" s="126"/>
      <c r="D24" s="127">
        <f>D26+D27+D28+D30+D34</f>
        <v>12360</v>
      </c>
      <c r="E24" s="127">
        <f>E26+E27+E28+E30+E34</f>
        <v>14045</v>
      </c>
      <c r="F24" s="128">
        <f>E24*100/D24</f>
        <v>113.63268608414239</v>
      </c>
      <c r="G24" s="127">
        <f>G26+G27+G28+G30+G34+G32</f>
        <v>176</v>
      </c>
      <c r="H24" s="129">
        <f>G24*100/E24</f>
        <v>1.2531149875400498</v>
      </c>
      <c r="I24" s="130">
        <f>SUM(I26:I34)</f>
        <v>322000</v>
      </c>
      <c r="J24" s="131" t="e">
        <f>J26+J27+J28+J30+J32+J34</f>
        <v>#REF!</v>
      </c>
      <c r="K24" s="131" t="e">
        <f>J24*100/I24</f>
        <v>#REF!</v>
      </c>
    </row>
    <row r="25" spans="1:13">
      <c r="A25" s="132" t="s">
        <v>35</v>
      </c>
      <c r="B25" s="133" t="s">
        <v>36</v>
      </c>
      <c r="C25" s="134"/>
      <c r="D25" s="135">
        <f>D26+D27+D28+D34</f>
        <v>360</v>
      </c>
      <c r="E25" s="135">
        <f>E26+E27+E28+E34</f>
        <v>286</v>
      </c>
      <c r="F25" s="136">
        <f>E25*100/D25</f>
        <v>79.444444444444443</v>
      </c>
      <c r="G25" s="135">
        <f>G26+G27+G28+G34</f>
        <v>176</v>
      </c>
      <c r="H25" s="137">
        <f>G25*100/E25</f>
        <v>61.53846153846154</v>
      </c>
      <c r="I25" s="138"/>
      <c r="J25" s="139">
        <v>0</v>
      </c>
      <c r="K25" s="140"/>
    </row>
    <row r="26" spans="1:13" s="54" customFormat="1" ht="22.5">
      <c r="A26" s="141" t="s">
        <v>37</v>
      </c>
      <c r="B26" s="142"/>
      <c r="C26" s="77" t="s">
        <v>18</v>
      </c>
      <c r="D26" s="143">
        <v>80</v>
      </c>
      <c r="E26" s="143">
        <f>[1]เพิ่มโอกาส!V9</f>
        <v>86</v>
      </c>
      <c r="F26" s="144">
        <f>E26*100/D26</f>
        <v>107.5</v>
      </c>
      <c r="G26" s="145">
        <f>[1]เพิ่มโอกาส!AA9</f>
        <v>86</v>
      </c>
      <c r="H26" s="146">
        <f>G26*100/E26</f>
        <v>100</v>
      </c>
      <c r="I26" s="93">
        <v>80000</v>
      </c>
      <c r="J26" s="147" t="e">
        <f>[1]รายทีม!I30</f>
        <v>#REF!</v>
      </c>
      <c r="K26" s="147"/>
    </row>
    <row r="27" spans="1:13" s="54" customFormat="1" ht="22.5">
      <c r="A27" s="148" t="s">
        <v>38</v>
      </c>
      <c r="B27" s="149"/>
      <c r="C27" s="77" t="s">
        <v>18</v>
      </c>
      <c r="D27" s="150">
        <v>20</v>
      </c>
      <c r="E27" s="151">
        <f>[1]อิสระ!V10</f>
        <v>0</v>
      </c>
      <c r="F27" s="152">
        <f>E27*100/D27</f>
        <v>0</v>
      </c>
      <c r="G27" s="151">
        <f>[1]อิสระ!AB10</f>
        <v>0</v>
      </c>
      <c r="H27" s="87" t="s">
        <v>3</v>
      </c>
      <c r="I27" s="87">
        <v>20000</v>
      </c>
      <c r="J27" s="153">
        <f>[1]อิสระ!L9</f>
        <v>0</v>
      </c>
      <c r="K27" s="154"/>
    </row>
    <row r="28" spans="1:13" s="54" customFormat="1" ht="22.5">
      <c r="A28" s="155" t="s">
        <v>39</v>
      </c>
      <c r="B28" s="156"/>
      <c r="C28" s="157"/>
      <c r="D28" s="150">
        <v>240</v>
      </c>
      <c r="E28" s="151">
        <f>[1]ทดสอบฯ!U10</f>
        <v>176</v>
      </c>
      <c r="F28" s="158">
        <f>E28*100/D28</f>
        <v>73.333333333333329</v>
      </c>
      <c r="G28" s="151">
        <f>[1]ทดสอบฯ!AA10</f>
        <v>66</v>
      </c>
      <c r="H28" s="97">
        <f>G28*100/E28</f>
        <v>37.5</v>
      </c>
      <c r="I28" s="87">
        <v>168000</v>
      </c>
      <c r="J28" s="153">
        <f>[1]ทดสอบฯ!K10</f>
        <v>62462</v>
      </c>
      <c r="K28" s="159"/>
    </row>
    <row r="29" spans="1:13">
      <c r="A29" s="160"/>
      <c r="B29" s="161" t="s">
        <v>40</v>
      </c>
      <c r="C29" s="162"/>
      <c r="D29" s="163"/>
      <c r="E29" s="163"/>
      <c r="F29" s="164"/>
      <c r="G29" s="165"/>
      <c r="H29" s="101">
        <v>0</v>
      </c>
      <c r="I29" s="93"/>
      <c r="J29" s="153"/>
      <c r="K29" s="154"/>
    </row>
    <row r="30" spans="1:13">
      <c r="A30" s="166" t="s">
        <v>41</v>
      </c>
      <c r="B30" s="167"/>
      <c r="C30" s="168"/>
      <c r="D30" s="169">
        <v>12000</v>
      </c>
      <c r="E30" s="169">
        <f>[1]รับรองหลักสูตร!H8</f>
        <v>13759</v>
      </c>
      <c r="F30" s="164">
        <f>E30*100/D30</f>
        <v>114.65833333333333</v>
      </c>
      <c r="G30" s="151">
        <f>[1]รับรองหลักสูตร!K8</f>
        <v>0</v>
      </c>
      <c r="H30" s="101">
        <v>0</v>
      </c>
      <c r="I30" s="93">
        <v>0</v>
      </c>
      <c r="J30" s="170">
        <v>0</v>
      </c>
      <c r="K30" s="154"/>
    </row>
    <row r="31" spans="1:13">
      <c r="A31" s="160"/>
      <c r="B31" s="171" t="s">
        <v>42</v>
      </c>
      <c r="C31" s="172"/>
      <c r="D31" s="163"/>
      <c r="E31" s="163"/>
      <c r="F31" s="164"/>
      <c r="G31" s="165"/>
      <c r="H31" s="173"/>
      <c r="I31" s="174"/>
      <c r="J31" s="170"/>
      <c r="K31" s="154"/>
    </row>
    <row r="32" spans="1:13">
      <c r="A32" s="175"/>
      <c r="B32" s="161" t="s">
        <v>43</v>
      </c>
      <c r="C32" s="162"/>
      <c r="D32" s="169">
        <v>12000</v>
      </c>
      <c r="E32" s="169">
        <f>[1]รับรองหลักสูตร!H8</f>
        <v>13759</v>
      </c>
      <c r="F32" s="176"/>
      <c r="G32" s="151"/>
      <c r="H32" s="173"/>
      <c r="I32" s="174">
        <v>0</v>
      </c>
      <c r="J32" s="170">
        <v>0</v>
      </c>
      <c r="K32" s="154"/>
    </row>
    <row r="33" spans="1:11">
      <c r="A33" s="175"/>
      <c r="B33" s="161" t="s">
        <v>44</v>
      </c>
      <c r="C33" s="162"/>
      <c r="D33" s="163"/>
      <c r="E33" s="163"/>
      <c r="F33" s="176"/>
      <c r="G33" s="177"/>
      <c r="H33" s="173"/>
      <c r="I33" s="174"/>
      <c r="J33" s="170"/>
      <c r="K33" s="154"/>
    </row>
    <row r="34" spans="1:11">
      <c r="A34" s="178" t="s">
        <v>45</v>
      </c>
      <c r="B34" s="179"/>
      <c r="C34" s="77" t="s">
        <v>3</v>
      </c>
      <c r="D34" s="180">
        <v>20</v>
      </c>
      <c r="E34" s="181">
        <f>E35</f>
        <v>24</v>
      </c>
      <c r="F34" s="182">
        <f>E34*100/D34</f>
        <v>120</v>
      </c>
      <c r="G34" s="181">
        <f>G35</f>
        <v>24</v>
      </c>
      <c r="H34" s="183"/>
      <c r="I34" s="183">
        <v>54000</v>
      </c>
      <c r="J34" s="184">
        <f>SUM(J35:J36)</f>
        <v>0</v>
      </c>
      <c r="K34" s="185"/>
    </row>
    <row r="35" spans="1:11">
      <c r="A35" s="186"/>
      <c r="B35" s="187" t="s">
        <v>46</v>
      </c>
      <c r="C35" s="77" t="s">
        <v>17</v>
      </c>
      <c r="D35" s="180">
        <v>20</v>
      </c>
      <c r="E35" s="181">
        <f>[1]เพิ่มขีดความสามารถ!U12</f>
        <v>24</v>
      </c>
      <c r="F35" s="182">
        <f>E35*100/D35</f>
        <v>120</v>
      </c>
      <c r="G35" s="188">
        <f>[1]เพิ่มขีดความสามารถ!AA13</f>
        <v>24</v>
      </c>
      <c r="H35" s="87">
        <f>G35*100/E35</f>
        <v>100</v>
      </c>
      <c r="I35" s="183"/>
      <c r="J35" s="184">
        <f>[1]เพิ่มขีดความสามารถ!O14</f>
        <v>0</v>
      </c>
      <c r="K35" s="185"/>
    </row>
    <row r="36" spans="1:11">
      <c r="A36" s="189"/>
      <c r="B36" s="190" t="s">
        <v>47</v>
      </c>
      <c r="C36" s="191"/>
      <c r="D36" s="192">
        <v>24</v>
      </c>
      <c r="E36" s="193">
        <f>[1]เพิ่มขีดความสามารถ!U31</f>
        <v>23</v>
      </c>
      <c r="F36" s="194">
        <f>E36*100/D36</f>
        <v>95.833333333333329</v>
      </c>
      <c r="G36" s="195">
        <f>[1]เพิ่มขีดความสามารถ!AA31</f>
        <v>0</v>
      </c>
      <c r="H36" s="196">
        <f>G36*100/E36</f>
        <v>0</v>
      </c>
      <c r="I36" s="197">
        <f>[1]เพิ่มขีดความสามารถ!K31</f>
        <v>0</v>
      </c>
      <c r="J36" s="198">
        <f>[1]เพิ่มขีดความสามารถ!K31</f>
        <v>0</v>
      </c>
      <c r="K36" s="199"/>
    </row>
    <row r="37" spans="1:11">
      <c r="A37" s="103" t="s">
        <v>48</v>
      </c>
      <c r="B37" s="104"/>
      <c r="C37" s="105"/>
      <c r="D37" s="106" t="s">
        <v>49</v>
      </c>
      <c r="E37" s="107" t="s">
        <v>49</v>
      </c>
      <c r="F37" s="108" t="s">
        <v>3</v>
      </c>
      <c r="G37" s="109" t="s">
        <v>3</v>
      </c>
      <c r="H37" s="200"/>
      <c r="I37" s="201"/>
      <c r="J37" s="202"/>
      <c r="K37" s="203"/>
    </row>
    <row r="38" spans="1:11">
      <c r="A38" s="204"/>
      <c r="B38" s="205"/>
      <c r="C38" s="206"/>
      <c r="D38" s="207"/>
      <c r="E38" s="208"/>
      <c r="F38" s="209"/>
      <c r="G38" s="210"/>
      <c r="H38" s="211"/>
      <c r="I38" s="212"/>
      <c r="J38" s="213"/>
      <c r="K38" s="214"/>
    </row>
    <row r="39" spans="1:11" s="219" customFormat="1">
      <c r="A39" s="215"/>
      <c r="B39" s="215"/>
      <c r="C39" s="216"/>
      <c r="D39" s="217" t="s">
        <v>1</v>
      </c>
      <c r="E39" s="217"/>
      <c r="F39" s="217"/>
      <c r="G39" s="217"/>
      <c r="H39" s="217"/>
      <c r="I39" s="218"/>
      <c r="J39" s="215"/>
      <c r="K39" s="215"/>
    </row>
    <row r="40" spans="1:11">
      <c r="A40" s="220"/>
      <c r="B40" s="221"/>
      <c r="C40" s="222"/>
      <c r="D40" s="223" t="s">
        <v>50</v>
      </c>
      <c r="E40" s="223"/>
      <c r="F40" s="224"/>
      <c r="G40" s="224"/>
      <c r="H40" s="224"/>
      <c r="I40" s="225" t="s">
        <v>3</v>
      </c>
      <c r="J40" s="226"/>
      <c r="K40" s="226"/>
    </row>
    <row r="41" spans="1:11">
      <c r="A41" s="220"/>
      <c r="B41" s="227"/>
      <c r="C41" s="228"/>
      <c r="D41" s="229"/>
      <c r="E41" s="230"/>
      <c r="F41" s="230"/>
      <c r="G41" s="231"/>
      <c r="H41" s="232"/>
      <c r="I41" s="232"/>
      <c r="J41" s="220"/>
      <c r="K41" s="220"/>
    </row>
    <row r="42" spans="1:11">
      <c r="B42" s="233" t="s">
        <v>3</v>
      </c>
      <c r="C42" s="234"/>
      <c r="D42" s="3" t="s">
        <v>3</v>
      </c>
    </row>
    <row r="43" spans="1:11">
      <c r="B43" s="233"/>
      <c r="C43" s="234"/>
    </row>
    <row r="44" spans="1:11">
      <c r="B44" s="236"/>
      <c r="C44" s="237"/>
      <c r="D44" s="238" t="s">
        <v>3</v>
      </c>
      <c r="E44" s="238"/>
    </row>
  </sheetData>
  <mergeCells count="16">
    <mergeCell ref="A34:B34"/>
    <mergeCell ref="A37:B37"/>
    <mergeCell ref="D39:H39"/>
    <mergeCell ref="D44:E44"/>
    <mergeCell ref="B6:C6"/>
    <mergeCell ref="A8:B8"/>
    <mergeCell ref="A12:B12"/>
    <mergeCell ref="A21:B21"/>
    <mergeCell ref="A28:B28"/>
    <mergeCell ref="A30:B30"/>
    <mergeCell ref="A1:F1"/>
    <mergeCell ref="A2:F2"/>
    <mergeCell ref="A3:F3"/>
    <mergeCell ref="A4:B4"/>
    <mergeCell ref="D4:F4"/>
    <mergeCell ref="I4:K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2016-03-16T06:37:14Z</dcterms:created>
  <dcterms:modified xsi:type="dcterms:W3CDTF">2016-03-16T06:38:26Z</dcterms:modified>
</cp:coreProperties>
</file>